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FRS\HANFA\HANFA 2018\31_12_2018\ZA POSLATI\"/>
    </mc:Choice>
  </mc:AlternateContent>
  <bookViews>
    <workbookView xWindow="0" yWindow="0" windowWidth="23040" windowHeight="9384" tabRatio="873"/>
  </bookViews>
  <sheets>
    <sheet name="Naslov" sheetId="22" r:id="rId1"/>
    <sheet name="OPĆI PODACI" sheetId="15" r:id="rId2"/>
    <sheet name="Bilanca" sheetId="19" r:id="rId3"/>
    <sheet name="RDG" sheetId="18" r:id="rId4"/>
    <sheet name="NT_I" sheetId="20" r:id="rId5"/>
    <sheet name="NT_D" sheetId="21" state="hidden" r:id="rId6"/>
    <sheet name="PK" sheetId="17" r:id="rId7"/>
    <sheet name="Bilješke" sheetId="25" r:id="rId8"/>
    <sheet name="Bilješke1" sheetId="16" state="hidden" r:id="rId9"/>
    <sheet name="Međuizvještaj" sheetId="23" r:id="rId10"/>
    <sheet name="Izjava" sheetId="24" r:id="rId11"/>
    <sheet name="Priopćenje" sheetId="26" r:id="rId12"/>
  </sheets>
  <definedNames>
    <definedName name="_xlnm.Print_Area" localSheetId="7">Bilješke!$B$2:$J$51</definedName>
    <definedName name="_xlnm.Print_Area" localSheetId="8">Bilješke1!$A$1:$J$53</definedName>
    <definedName name="_xlnm.Print_Area" localSheetId="10">Izjava!$B$1:$B$45</definedName>
    <definedName name="_xlnm.Print_Area" localSheetId="9">Međuizvještaj!$B$1:$K$45</definedName>
    <definedName name="_xlnm.Print_Area" localSheetId="4">NT_I!$A$1:$K$53</definedName>
    <definedName name="_xlnm.Print_Area" localSheetId="1">'OPĆI PODACI'!$A$1:$I$63</definedName>
    <definedName name="_xlnm.Print_Area" localSheetId="6">PK!$A$1:$K$26</definedName>
    <definedName name="_xlnm.Print_Area" localSheetId="11">Priopćenje!$B$1:$B$36</definedName>
  </definedNames>
  <calcPr calcId="152511"/>
</workbook>
</file>

<file path=xl/calcChain.xml><?xml version="1.0" encoding="utf-8"?>
<calcChain xmlns="http://schemas.openxmlformats.org/spreadsheetml/2006/main">
  <c r="M49" i="18" l="1"/>
  <c r="K47" i="18"/>
  <c r="K11" i="18"/>
  <c r="K17" i="18"/>
  <c r="K13" i="18"/>
  <c r="K8" i="18"/>
  <c r="K44" i="18" l="1"/>
  <c r="M51" i="18"/>
  <c r="M47" i="18"/>
  <c r="M45" i="18"/>
  <c r="K19" i="20"/>
  <c r="K29" i="20"/>
  <c r="K9" i="17" l="1"/>
  <c r="K10" i="17"/>
  <c r="K11" i="17"/>
  <c r="K8" i="17"/>
  <c r="K6" i="17"/>
  <c r="J9" i="17"/>
  <c r="J10" i="17"/>
  <c r="J11" i="17"/>
  <c r="J91" i="19"/>
  <c r="J57" i="19"/>
  <c r="J50" i="19"/>
  <c r="J42" i="19"/>
  <c r="J36" i="19"/>
  <c r="J27" i="19"/>
  <c r="J17" i="19"/>
  <c r="J9" i="19" s="1"/>
  <c r="J10" i="19"/>
  <c r="J41" i="19" l="1"/>
  <c r="J67" i="19" s="1"/>
  <c r="M17" i="18"/>
  <c r="M13" i="18"/>
  <c r="M11" i="18" s="1"/>
  <c r="M43" i="18"/>
  <c r="M34" i="18"/>
  <c r="M28" i="18"/>
  <c r="M8" i="18"/>
  <c r="L11" i="18"/>
  <c r="L8" i="18"/>
  <c r="L13" i="18"/>
  <c r="L17" i="18"/>
  <c r="L28" i="18"/>
  <c r="L34" i="18"/>
  <c r="L44" i="18" l="1"/>
  <c r="M44" i="18"/>
  <c r="L43" i="18"/>
  <c r="L45" i="18" l="1"/>
  <c r="L49" i="18" s="1"/>
  <c r="L51" i="18" s="1"/>
  <c r="L47" i="18" l="1"/>
  <c r="L46" i="18"/>
  <c r="L50" i="18"/>
  <c r="K15" i="17" l="1"/>
  <c r="K101" i="19"/>
  <c r="K73" i="19"/>
  <c r="K83" i="19"/>
  <c r="K80" i="19"/>
  <c r="K57" i="19"/>
  <c r="K50" i="19"/>
  <c r="K36" i="19"/>
  <c r="K27" i="19"/>
  <c r="K17" i="19"/>
  <c r="K10" i="19"/>
  <c r="J15" i="17"/>
  <c r="J45" i="20"/>
  <c r="J39" i="20"/>
  <c r="J32" i="20"/>
  <c r="J28" i="20"/>
  <c r="J34" i="20" s="1"/>
  <c r="J19" i="20"/>
  <c r="J14" i="20"/>
  <c r="K34" i="18"/>
  <c r="K28" i="18"/>
  <c r="K23" i="18"/>
  <c r="K43" i="18"/>
  <c r="J34" i="18"/>
  <c r="J28" i="18"/>
  <c r="J23" i="18"/>
  <c r="J17" i="18"/>
  <c r="J13" i="18"/>
  <c r="J8" i="18"/>
  <c r="J73" i="19"/>
  <c r="J80" i="19"/>
  <c r="J11" i="18" l="1"/>
  <c r="K45" i="18"/>
  <c r="K49" i="18" s="1"/>
  <c r="K51" i="18" s="1"/>
  <c r="J44" i="18"/>
  <c r="J43" i="18"/>
  <c r="J47" i="20"/>
  <c r="J52" i="20"/>
  <c r="J20" i="20"/>
  <c r="J51" i="20"/>
  <c r="J53" i="20" s="1"/>
  <c r="J21" i="20"/>
  <c r="K9" i="19"/>
  <c r="J46" i="20"/>
  <c r="J33" i="20"/>
  <c r="K45" i="20"/>
  <c r="K39" i="20"/>
  <c r="K32" i="20"/>
  <c r="K28" i="20"/>
  <c r="K14" i="20"/>
  <c r="K46" i="18" l="1"/>
  <c r="K50" i="18"/>
  <c r="J46" i="18"/>
  <c r="J45" i="18"/>
  <c r="J49" i="18" s="1"/>
  <c r="J51" i="18" s="1"/>
  <c r="J47" i="18"/>
  <c r="K33" i="20"/>
  <c r="J48" i="20"/>
  <c r="J49" i="20"/>
  <c r="K51" i="20"/>
  <c r="K46" i="20"/>
  <c r="K34" i="20"/>
  <c r="K52" i="20"/>
  <c r="K47" i="20"/>
  <c r="K20" i="20"/>
  <c r="K21" i="20"/>
  <c r="J50" i="18" l="1"/>
  <c r="K49" i="20"/>
  <c r="K91" i="19"/>
  <c r="K87" i="19"/>
  <c r="K70" i="19"/>
  <c r="K42" i="19"/>
  <c r="K41" i="19" s="1"/>
  <c r="K67" i="19" s="1"/>
  <c r="K58" i="18"/>
  <c r="K67" i="18"/>
  <c r="J58" i="18"/>
  <c r="J67" i="18" s="1"/>
  <c r="L58" i="18"/>
  <c r="L67" i="18"/>
  <c r="M58" i="18"/>
  <c r="M67" i="18" s="1"/>
  <c r="K53" i="21"/>
  <c r="J53" i="21"/>
  <c r="K19" i="21"/>
  <c r="K12" i="21"/>
  <c r="K32" i="21"/>
  <c r="K28" i="21"/>
  <c r="K33" i="21" s="1"/>
  <c r="K45" i="21"/>
  <c r="K47" i="21" s="1"/>
  <c r="K39" i="21"/>
  <c r="J19" i="21"/>
  <c r="J12" i="21"/>
  <c r="J21" i="21" s="1"/>
  <c r="J32" i="21"/>
  <c r="J28" i="21"/>
  <c r="J45" i="21"/>
  <c r="J39" i="21"/>
  <c r="J46" i="21" s="1"/>
  <c r="J83" i="19"/>
  <c r="J70" i="19" s="1"/>
  <c r="J87" i="19"/>
  <c r="J101" i="19"/>
  <c r="J22" i="17"/>
  <c r="K22" i="17"/>
  <c r="K34" i="21"/>
  <c r="J20" i="21"/>
  <c r="K46" i="21" l="1"/>
  <c r="K21" i="21"/>
  <c r="K20" i="21"/>
  <c r="J34" i="21"/>
  <c r="K49" i="21"/>
  <c r="K48" i="21"/>
  <c r="J115" i="19"/>
  <c r="J47" i="21"/>
  <c r="K115" i="19"/>
  <c r="J33" i="21"/>
  <c r="J57" i="18" l="1"/>
  <c r="J48" i="21"/>
  <c r="J49" i="21"/>
  <c r="K57" i="18" l="1"/>
  <c r="K68" i="18" s="1"/>
  <c r="L57" i="18"/>
  <c r="L68" i="18" s="1"/>
  <c r="J68" i="18"/>
  <c r="M57" i="18" l="1"/>
  <c r="M68" i="18" s="1"/>
  <c r="K50" i="20"/>
  <c r="K48" i="20" l="1"/>
  <c r="K53" i="20" l="1"/>
  <c r="K55" i="20" s="1"/>
</calcChain>
</file>

<file path=xl/sharedStrings.xml><?xml version="1.0" encoding="utf-8"?>
<sst xmlns="http://schemas.openxmlformats.org/spreadsheetml/2006/main" count="489" uniqueCount="425">
  <si>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</si>
  <si>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</si>
  <si>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</si>
  <si>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</si>
  <si>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</si>
  <si>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</si>
  <si>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</si>
  <si>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</si>
  <si>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</si>
  <si>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</si>
  <si>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</si>
  <si>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</si>
  <si>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</si>
  <si>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</si>
  <si>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</si>
  <si>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</si>
  <si>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</si>
  <si>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</si>
  <si>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</si>
  <si>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</si>
  <si>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</si>
  <si>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</si>
  <si>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</si>
  <si>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</si>
  <si>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</si>
  <si>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</si>
  <si>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</si>
  <si>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</si>
  <si>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</si>
  <si>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</si>
  <si>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</si>
  <si>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</si>
  <si>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</si>
  <si>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</si>
  <si>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</si>
  <si>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</si>
  <si>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</si>
  <si>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</si>
  <si>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</si>
  <si>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</si>
  <si>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</si>
  <si>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</si>
  <si>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</si>
  <si>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</si>
  <si>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</si>
  <si>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</si>
  <si>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</si>
  <si>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</si>
  <si>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</si>
  <si>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</si>
  <si>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</si>
  <si>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</si>
  <si>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</si>
  <si>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</si>
  <si>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</si>
  <si>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</si>
  <si>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</si>
  <si>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</si>
  <si>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</si>
  <si>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</si>
  <si>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</si>
  <si>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</si>
  <si>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</si>
  <si>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</si>
  <si>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</si>
  <si>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</si>
  <si>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</si>
  <si>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</si>
  <si>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</si>
  <si>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</si>
  <si>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</si>
  <si>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</si>
  <si>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</si>
  <si>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</si>
  <si>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</si>
  <si>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</si>
  <si>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</si>
  <si>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</si>
  <si>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</si>
  <si>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</si>
  <si>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</si>
  <si>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</si>
  <si>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</si>
  <si>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</si>
  <si>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</si>
  <si>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</si>
  <si>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</si>
  <si>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</si>
  <si>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</si>
  <si>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</si>
  <si>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</si>
  <si>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</si>
  <si>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</si>
  <si>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</si>
  <si>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</si>
  <si>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</si>
  <si>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</si>
  <si>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</si>
  <si>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</si>
  <si>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</si>
  <si>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</si>
  <si>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</si>
  <si>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</si>
  <si>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</si>
  <si>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</si>
  <si>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</si>
  <si>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</si>
  <si>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</si>
  <si>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</si>
  <si>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</si>
  <si>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</si>
  <si>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</si>
  <si>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</si>
  <si>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</si>
  <si>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</si>
  <si>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</si>
  <si>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</si>
  <si>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</si>
  <si>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</si>
  <si>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</si>
  <si>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</si>
  <si>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</si>
  <si>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</si>
  <si>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</si>
  <si>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</si>
  <si>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</si>
  <si>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</si>
  <si>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</si>
  <si>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</si>
  <si>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</si>
  <si>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</si>
  <si>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</si>
  <si>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</si>
  <si>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</si>
  <si>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</si>
  <si>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</si>
  <si>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</si>
  <si>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</si>
  <si>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</si>
  <si>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</si>
  <si>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</si>
  <si>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</si>
  <si>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</si>
  <si>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</si>
  <si>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</si>
  <si>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</si>
  <si>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</si>
  <si>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</si>
  <si>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</si>
  <si>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</si>
  <si>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</si>
  <si>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</si>
  <si>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</si>
  <si>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</si>
  <si>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</si>
  <si>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</si>
  <si>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</si>
  <si>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</si>
  <si>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</si>
  <si>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</si>
  <si>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</si>
  <si>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</si>
  <si>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</si>
  <si>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</si>
  <si>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</si>
  <si>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</si>
  <si>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</si>
  <si>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</si>
  <si>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</si>
  <si>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</si>
  <si>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</si>
  <si>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</si>
  <si>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</si>
  <si>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</si>
  <si>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</si>
  <si>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</si>
  <si>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</si>
  <si>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</si>
  <si>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</si>
  <si>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</si>
  <si>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</si>
  <si>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</si>
  <si>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</si>
  <si>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</si>
  <si>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</si>
  <si>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</si>
  <si>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</si>
  <si>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</si>
  <si>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</si>
  <si>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</si>
  <si>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</si>
  <si>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</si>
  <si>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</si>
  <si>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</si>
  <si>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</si>
  <si>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</si>
  <si>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</si>
  <si>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</si>
  <si>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</si>
  <si>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</si>
  <si>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</si>
  <si>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</si>
  <si>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</si>
  <si>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</si>
  <si>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</si>
  <si>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</si>
  <si>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</si>
  <si>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</si>
  <si>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</si>
  <si>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</si>
  <si>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</si>
  <si>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</si>
  <si>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</si>
  <si>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</si>
  <si>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</si>
  <si>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</si>
  <si>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</si>
  <si>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</si>
  <si>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</si>
  <si>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</si>
  <si>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</si>
  <si>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</si>
  <si>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</si>
  <si>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</si>
  <si>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</si>
  <si>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</si>
  <si>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</si>
  <si>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</si>
  <si>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</si>
  <si>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</si>
  <si>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</si>
  <si>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</si>
  <si>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</si>
  <si>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</si>
  <si>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</si>
  <si>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</si>
  <si>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</si>
  <si>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</si>
  <si>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</si>
  <si>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</si>
  <si>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</si>
  <si>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</si>
  <si>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</si>
  <si>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</si>
  <si>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</si>
  <si>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</si>
  <si>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</si>
  <si>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</si>
  <si>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</si>
  <si>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</si>
  <si>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</si>
  <si>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</si>
  <si>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</si>
  <si>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</si>
  <si>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</si>
  <si>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</si>
  <si>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</si>
  <si>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</si>
  <si>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</si>
  <si>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</si>
  <si>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</si>
  <si>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</si>
  <si>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</si>
  <si>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</si>
  <si>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</si>
  <si>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</si>
  <si>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</si>
  <si>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</si>
  <si>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</si>
  <si>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</si>
  <si>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</si>
  <si>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</si>
  <si>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</si>
  <si>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</si>
  <si>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</si>
  <si>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</si>
  <si>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</si>
  <si>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</si>
  <si>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</si>
  <si>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</si>
  <si>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</si>
  <si>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</si>
  <si>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</si>
  <si>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</si>
  <si>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</si>
  <si>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</si>
  <si>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</si>
  <si>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</si>
  <si>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</si>
  <si>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</si>
  <si>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</si>
  <si>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</si>
  <si>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</si>
  <si>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</si>
  <si>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</si>
  <si>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</si>
  <si>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</si>
  <si>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</si>
  <si>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</si>
  <si>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</si>
  <si>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</si>
  <si>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</si>
  <si>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</si>
  <si>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</si>
  <si>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</si>
  <si>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</si>
  <si>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</si>
  <si>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</si>
  <si>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</si>
  <si>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</si>
  <si>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</si>
  <si>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</si>
  <si>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</si>
  <si>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</si>
  <si>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</si>
  <si>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</si>
  <si>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</si>
  <si>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</si>
  <si>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</si>
  <si>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</si>
  <si>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</si>
  <si>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</si>
  <si>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</si>
  <si>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</si>
  <si>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02913682</t>
  </si>
  <si>
    <t>060284324</t>
  </si>
  <si>
    <t>52164567674</t>
  </si>
  <si>
    <t>HOTELI ZLATNI RAT d.d.</t>
  </si>
  <si>
    <t>BOL</t>
  </si>
  <si>
    <t>Bračka cesta 13</t>
  </si>
  <si>
    <t>zlatnirat@bluesunhotels.com</t>
  </si>
  <si>
    <t>www.bluesunhotels.com</t>
  </si>
  <si>
    <t>NE</t>
  </si>
  <si>
    <t>SPLITSKO DALMATINSKA</t>
  </si>
  <si>
    <t>5510</t>
  </si>
  <si>
    <t>ŠĆEPANOVIĆ JAGODA</t>
  </si>
  <si>
    <t>021-306-243</t>
  </si>
  <si>
    <t>021-306-234</t>
  </si>
  <si>
    <t>Obveznik:   HOTELI ZLATNI RAT d.d.</t>
  </si>
  <si>
    <t>Obveznik:  HOTELI ZLATNI RAT d.d.</t>
  </si>
  <si>
    <t>jagoda.scepanovic@bluesunhotels.com</t>
  </si>
  <si>
    <t>Obveznik:  HOTELI ZLATNI RAT d.d.  – MB 2913682, OIB 52164567674</t>
  </si>
  <si>
    <t>Temeljem Zakona o tržištu kapitala (NN 88/08, 146/08, 74/09) članak 410.</t>
  </si>
  <si>
    <t>SADRŽAJ:</t>
  </si>
  <si>
    <t>3. Međuizvještaj poslovodstva</t>
  </si>
  <si>
    <t>4. Izjava poslovodstva o odgovornosti</t>
  </si>
  <si>
    <t>5. Priopćenje</t>
  </si>
  <si>
    <t>BILJEŠKE</t>
  </si>
  <si>
    <t>Obveznik: HOTELI ZLATNI RAT d.d.- MB 2913682, OIB 52164567674</t>
  </si>
  <si>
    <t>1 . Podjela dionica</t>
  </si>
  <si>
    <t xml:space="preserve">     Nije bilo podjele dionica.</t>
  </si>
  <si>
    <t>2 . Promjena vlasničke strukture</t>
  </si>
  <si>
    <t>3 . Pripajanja i spajanja</t>
  </si>
  <si>
    <r>
      <t xml:space="preserve">     </t>
    </r>
    <r>
      <rPr>
        <sz val="12"/>
        <rFont val="Calibri"/>
        <family val="2"/>
        <charset val="238"/>
      </rPr>
      <t xml:space="preserve">Nije bilo pripajanja i spajanja </t>
    </r>
  </si>
  <si>
    <t xml:space="preserve">4 . Neizvjesnost  (opis slučajeva kod kojih postoji neizvjesnost naplate prihoda ili mogućih  budućih    </t>
  </si>
  <si>
    <t xml:space="preserve">    troškova)</t>
  </si>
  <si>
    <t>5 . Rezultat poslovanja</t>
  </si>
  <si>
    <t>6 . Prihodi po djelatnostima</t>
  </si>
  <si>
    <t>7 . Operativni i ostali troškovi</t>
  </si>
  <si>
    <t xml:space="preserve">8 . Likvidnost </t>
  </si>
  <si>
    <t xml:space="preserve">    Likvidnost je zadovoljavajuća.</t>
  </si>
  <si>
    <t>9 . Promjene računovodstvenih politika</t>
  </si>
  <si>
    <t xml:space="preserve">    Nije bilo promjena računovodstvenih politika.</t>
  </si>
  <si>
    <t xml:space="preserve">10 . Pravna pitanja </t>
  </si>
  <si>
    <t xml:space="preserve">     Nema novih sporova u tekućem razdoblju.</t>
  </si>
  <si>
    <t>Na temelju članka 407. do 410. Zakona o tržištu kapitala (NN 88/08, 146/08, 74/09)</t>
  </si>
  <si>
    <t>poslovodstvo Hoteli Zlatni rat d.d. daje</t>
  </si>
  <si>
    <t xml:space="preserve">MEĐUIZVJEŠTAJ POSLOVODSTVA </t>
  </si>
  <si>
    <t>Opis najznačajnijih rizika i neizvjesnosti za preostalo razdoblje poslovne godine</t>
  </si>
  <si>
    <t>Na temelju članka 407. do 410. Zakona o tržištu kapitala (NN 88/08, 146/08, 74/09),</t>
  </si>
  <si>
    <t>dajemo</t>
  </si>
  <si>
    <t>IZJAVU OSOBA ODGOVORNIH ZA SASTAVLJANJE IZVJEŠTAJA</t>
  </si>
  <si>
    <t>IZRADILA:                                                                                                       ODGOVORNA OSOBA:</t>
  </si>
  <si>
    <r>
      <t>Mariči  Šćepanović</t>
    </r>
    <r>
      <rPr>
        <sz val="12"/>
        <rFont val="Calibri"/>
        <family val="2"/>
        <charset val="238"/>
      </rPr>
      <t xml:space="preserve">                                                                                                  mr. Tonči Boras             </t>
    </r>
  </si>
  <si>
    <t>Direktorica Službe FRS                                                                                         Direktor Društva</t>
  </si>
  <si>
    <r>
      <t xml:space="preserve">                                                                                                                                          </t>
    </r>
    <r>
      <rPr>
        <sz val="1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</t>
    </r>
  </si>
  <si>
    <t xml:space="preserve">      </t>
  </si>
  <si>
    <t>PRIOPĆENJE</t>
  </si>
  <si>
    <t>Napomena o izvoru:</t>
  </si>
  <si>
    <t>Hoteli Zlatni rat d.d.</t>
  </si>
  <si>
    <t xml:space="preserve">Bračka cesta 13, 21420 Bol                                                                             Direktor Društva:                    </t>
  </si>
  <si>
    <t xml:space="preserve">Tel: 021 306-240                                                                                      </t>
  </si>
  <si>
    <t>Fax: 021 306-234</t>
  </si>
  <si>
    <t>Međuizvještaj poslovodstva sadrži istinit prikaz razvoja i rezultata poslovanja i položaja Društva uz opis najznačajnijih rizika i neizvjesnosti kojima je Društvo izloženo.</t>
  </si>
  <si>
    <t xml:space="preserve">e-mail: zlatnirat@bluesunhotels.com                </t>
  </si>
  <si>
    <t xml:space="preserve">web. www.bluesunhotels.com                                                                              mr. Tonči Boras       </t>
  </si>
  <si>
    <t xml:space="preserve">događaja na skraćeni skup financijskih izvještaja </t>
  </si>
  <si>
    <t xml:space="preserve">Naznaka značajnih događaja koji su se dogodili u razdoblju izvještavanja poslovne godine i utjecaj tih </t>
  </si>
  <si>
    <t>na financijski položaj Društva u narednom razdoblju.</t>
  </si>
  <si>
    <t xml:space="preserve">                                   </t>
  </si>
  <si>
    <t xml:space="preserve">                                                                        </t>
  </si>
  <si>
    <t xml:space="preserve">                                                Direktor Društva:</t>
  </si>
  <si>
    <t xml:space="preserve">                                                mr.Tonči Boras</t>
  </si>
  <si>
    <t>mr. BORAS TONČI</t>
  </si>
  <si>
    <t xml:space="preserve">uz financijske izvještaje Društva  za četvrto tromjesečje </t>
  </si>
  <si>
    <r>
      <t xml:space="preserve">    </t>
    </r>
    <r>
      <rPr>
        <sz val="12"/>
        <rFont val="Calibri"/>
        <family val="2"/>
        <charset val="238"/>
      </rPr>
      <t>Nema novih značajnih neizvjesnosti u naplati prihoda i oko budućih rashoda.</t>
    </r>
  </si>
  <si>
    <t>Rezultat poslovanja kumulativno je bolji u odnosu na prethodnu godinu.</t>
  </si>
  <si>
    <t>31.12.2017.</t>
  </si>
  <si>
    <t>01.01.-31.12.17.</t>
  </si>
  <si>
    <t>01.01.-31.12.2017.</t>
  </si>
  <si>
    <t>TROMJESEČNI  IZVJEŠTAJ ZA PERIOD OD X - XII  2018.</t>
  </si>
  <si>
    <t>IZVJEŠTAJ ZA PERIOD OD I - XII 2018.</t>
  </si>
  <si>
    <t>1. Tromjesečni financijski izvještaji i izvještaji za period od I - XII 2018.</t>
  </si>
  <si>
    <t>2. Bilješke uz financijske izvještaje Društva za četvrto tromjesečje  2018. i za period I - XII 2018.</t>
  </si>
  <si>
    <t>31.12.2018.</t>
  </si>
  <si>
    <t>stanje na dan   31.12.2018.</t>
  </si>
  <si>
    <t>01.01.2018.</t>
  </si>
  <si>
    <t>01.01.-31.12.2018.</t>
  </si>
  <si>
    <t>u razdoblju 01.01.2018. do 31.12.2018.</t>
  </si>
  <si>
    <t xml:space="preserve"> i za period od I - XII  2018. godine</t>
  </si>
  <si>
    <t xml:space="preserve">Tijekom razdoblja od 1.-12. mjeseca 2018. godine nije bilo značajnijih događaja koji su ili bi mogli utjecati </t>
  </si>
  <si>
    <t>Bol, 27.02.2019.</t>
  </si>
  <si>
    <t>Nerevidirani rezultati poslovanja Društva za četvrto tromjesečje  i za period I - XII 2018. godine objavljeni su na internetskim stranicama Društva  www.bluesunhotels.com, internetskim stranicama Zagrebačke burze, te su dostavljeni Službenom registru propisanih informacija pri Hrvatskoj agenciji za nadzor financijskih usluga.</t>
  </si>
  <si>
    <t>Prema našem najboljem saznanju tromjesečni (01.10.2018.-31.12.2018.) i godišnjii (01.01.2018.-31.12.2018.)  financijski izvještaji društva Hoteli Zlatni rat d.d. (dalje: Društvo)  sastavljeni su uz primjenu Međunarodnih standarda financijskog izvještavanja (MSFI) , a u skladu s hrvatskim Zakonom o računovodstvu važećim na dan izdavanja ovih financijskih izvještaja , daju cjelovit i istinit prikaz imovine i obveza, gubitaka i dobitaka, financijskog položaja i poslovanja Društva .</t>
  </si>
  <si>
    <t>01.10.-31.12.17.</t>
  </si>
  <si>
    <t>01.01.-31.12.18.</t>
  </si>
  <si>
    <t>01.10.-31.12.2018.</t>
  </si>
  <si>
    <r>
      <t xml:space="preserve">     </t>
    </r>
    <r>
      <rPr>
        <sz val="12"/>
        <rFont val="Calibri"/>
        <family val="2"/>
        <charset val="238"/>
      </rPr>
      <t>Nema bitnih promjena u vlasničkoj strukturi.</t>
    </r>
  </si>
  <si>
    <t xml:space="preserve">     Bol, 27.02.2019.</t>
  </si>
  <si>
    <t>Naime, u 2018. godini bilježimo dobit.</t>
  </si>
  <si>
    <t xml:space="preserve">    te zakupa turističkog naselja Velaris u Supetru. </t>
  </si>
  <si>
    <t xml:space="preserve">U promatranom razdoblju povećani su prihodi od prodaje  i to za 16,35%   zbog zakupa turističkog naselja Velaris u Supetru. </t>
  </si>
  <si>
    <t xml:space="preserve">   Prihodi od prodaje  tromjesječja u odnosu na  isto razdoblje protekle godine manji su za 21,59%,  zbog kraćeg rada hotela u Bolu.</t>
  </si>
  <si>
    <t>Povećanje poslovnih rashoda razdoblja   u odnosu na isto razdoblje 2017. godine  rezultat je  porasta plaće,</t>
  </si>
  <si>
    <t>Poslovni prihodi u  2018. godini veći su  za 14,54 % u odnosu 2017. godinu.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</si>
</sst>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Bookman Old Style"/>
      <family val="1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12"/>
      <name val="Times New Roman"/>
      <family val="1"/>
      <charset val="238"/>
    </font>
    <font>
      <b/>
      <sz val="10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z val="16"/>
      <name val="Calibri"/>
      <family val="2"/>
      <charset val="238"/>
    </font>
    <font>
      <b/>
      <sz val="11"/>
      <name val="Times New Roman"/>
      <family val="1"/>
      <charset val="238"/>
    </font>
    <font>
      <b/>
      <sz val="11"/>
      <name val="Calibri"/>
      <family val="2"/>
      <charset val="238"/>
    </font>
    <font>
      <sz val="10"/>
      <color indexed="12"/>
      <name val="Arial"/>
      <family val="2"/>
      <charset val="238"/>
    </font>
    <font>
      <sz val="10.5"/>
      <color rgb="FF333333"/>
      <name val="Georgia"/>
      <family val="1"/>
      <charset val="238"/>
    </font>
    <font>
      <b/>
      <sz val="10"/>
      <color rgb="FF808080"/>
      <name val="Bookman Old Style"/>
      <family val="1"/>
      <charset val="238"/>
    </font>
    <font>
      <sz val="9"/>
      <color theme="0"/>
      <name val="Arial"/>
      <family val="2"/>
      <charset val="238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34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1" fillId="0" borderId="0" xfId="2" applyFont="1" applyAlignment="1"/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11" fillId="0" borderId="0" xfId="4">
      <alignment vertical="top"/>
    </xf>
    <xf numFmtId="0" fontId="11" fillId="0" borderId="0" xfId="4" applyAlignment="1"/>
    <xf numFmtId="0" fontId="19" fillId="0" borderId="0" xfId="4" applyFont="1" applyAlignment="1"/>
    <xf numFmtId="0" fontId="20" fillId="0" borderId="0" xfId="4" applyFont="1" applyFill="1" applyBorder="1" applyAlignment="1">
      <alignment horizontal="center"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0" fontId="1" fillId="0" borderId="0" xfId="4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5" fillId="0" borderId="7" xfId="2" applyFont="1" applyFill="1" applyBorder="1" applyAlignment="1" applyProtection="1">
      <alignment vertical="center"/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4" fillId="0" borderId="7" xfId="2" applyFont="1" applyBorder="1" applyAlignment="1" applyProtection="1">
      <alignment vertical="center"/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14" fontId="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2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horizontal="left" vertical="center" indent="1"/>
    </xf>
    <xf numFmtId="0" fontId="36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1" fillId="0" borderId="0" xfId="0" applyFont="1" applyAlignment="1">
      <alignment horizontal="justify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3" fontId="0" fillId="0" borderId="0" xfId="0" applyNumberFormat="1" applyFill="1"/>
    <xf numFmtId="0" fontId="31" fillId="0" borderId="0" xfId="0" applyFont="1" applyAlignment="1">
      <alignment horizontal="left" indent="1"/>
    </xf>
    <xf numFmtId="0" fontId="31" fillId="0" borderId="0" xfId="0" applyFont="1"/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1" applyFont="1" applyAlignment="1" applyProtection="1">
      <alignment vertical="center"/>
    </xf>
    <xf numFmtId="0" fontId="16" fillId="0" borderId="0" xfId="1" applyFont="1" applyAlignment="1" applyProtection="1">
      <alignment vertical="center"/>
    </xf>
    <xf numFmtId="0" fontId="17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/>
    <xf numFmtId="3" fontId="16" fillId="0" borderId="1" xfId="0" applyNumberFormat="1" applyFont="1" applyFill="1" applyBorder="1" applyAlignment="1" applyProtection="1">
      <alignment vertical="center"/>
      <protection locked="0"/>
    </xf>
    <xf numFmtId="3" fontId="16" fillId="0" borderId="1" xfId="0" applyNumberFormat="1" applyFont="1" applyFill="1" applyBorder="1" applyAlignment="1" applyProtection="1">
      <alignment vertical="center"/>
      <protection hidden="1"/>
    </xf>
    <xf numFmtId="0" fontId="29" fillId="0" borderId="0" xfId="0" applyFont="1" applyAlignment="1">
      <alignment horizontal="center" vertical="center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" fillId="0" borderId="0" xfId="0" applyFont="1"/>
    <xf numFmtId="0" fontId="5" fillId="0" borderId="8" xfId="2" applyFont="1" applyBorder="1" applyAlignment="1"/>
    <xf numFmtId="0" fontId="5" fillId="0" borderId="7" xfId="2" applyFont="1" applyFill="1" applyBorder="1" applyAlignment="1" applyProtection="1">
      <alignment horizontal="center" vertical="center"/>
      <protection locked="0" hidden="1"/>
    </xf>
    <xf numFmtId="0" fontId="5" fillId="0" borderId="7" xfId="2" applyFont="1" applyBorder="1" applyAlignment="1" applyProtection="1"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5" fillId="0" borderId="7" xfId="2" applyFont="1" applyBorder="1" applyAlignment="1" applyProtection="1">
      <alignment horizontal="right"/>
      <protection hidden="1"/>
    </xf>
    <xf numFmtId="0" fontId="5" fillId="0" borderId="0" xfId="2" applyFont="1" applyBorder="1" applyAlignment="1" applyProtection="1">
      <alignment horizontal="right"/>
      <protection hidden="1"/>
    </xf>
    <xf numFmtId="0" fontId="5" fillId="0" borderId="7" xfId="2" applyFont="1" applyBorder="1" applyAlignment="1" applyProtection="1">
      <alignment horizontal="right" wrapText="1"/>
      <protection hidden="1"/>
    </xf>
    <xf numFmtId="0" fontId="5" fillId="0" borderId="0" xfId="2" applyFont="1" applyBorder="1" applyAlignment="1" applyProtection="1">
      <alignment horizontal="right" wrapText="1"/>
      <protection hidden="1"/>
    </xf>
    <xf numFmtId="0" fontId="5" fillId="0" borderId="0" xfId="2" applyFont="1" applyBorder="1" applyAlignment="1" applyProtection="1">
      <alignment horizontal="left"/>
      <protection hidden="1"/>
    </xf>
    <xf numFmtId="0" fontId="5" fillId="0" borderId="0" xfId="2" applyFont="1" applyFill="1" applyBorder="1" applyAlignment="1" applyProtection="1">
      <protection hidden="1"/>
    </xf>
    <xf numFmtId="0" fontId="5" fillId="0" borderId="0" xfId="2" applyFont="1" applyBorder="1" applyAlignment="1" applyProtection="1">
      <alignment vertical="top"/>
      <protection hidden="1"/>
    </xf>
    <xf numFmtId="0" fontId="5" fillId="0" borderId="0" xfId="2" applyFont="1" applyBorder="1" applyAlignment="1" applyProtection="1">
      <alignment horizontal="right" vertical="center"/>
      <protection hidden="1"/>
    </xf>
    <xf numFmtId="0" fontId="5" fillId="0" borderId="0" xfId="2" applyFont="1" applyBorder="1" applyAlignment="1"/>
    <xf numFmtId="0" fontId="5" fillId="0" borderId="7" xfId="2" applyFont="1" applyBorder="1" applyAlignment="1"/>
    <xf numFmtId="0" fontId="5" fillId="0" borderId="0" xfId="2" applyFont="1" applyBorder="1" applyAlignment="1" applyProtection="1">
      <alignment horizontal="center" vertical="center"/>
      <protection locked="0" hidden="1"/>
    </xf>
    <xf numFmtId="0" fontId="5" fillId="0" borderId="0" xfId="2" applyFont="1" applyBorder="1" applyAlignment="1" applyProtection="1">
      <alignment vertical="top" wrapText="1"/>
      <protection hidden="1"/>
    </xf>
    <xf numFmtId="0" fontId="5" fillId="0" borderId="7" xfId="2" applyFont="1" applyBorder="1" applyAlignment="1" applyProtection="1">
      <alignment horizontal="right" vertical="top"/>
      <protection hidden="1"/>
    </xf>
    <xf numFmtId="0" fontId="5" fillId="0" borderId="0" xfId="2" applyFont="1" applyBorder="1" applyAlignment="1" applyProtection="1">
      <alignment horizontal="right" vertical="top"/>
      <protection hidden="1"/>
    </xf>
    <xf numFmtId="0" fontId="5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Border="1" applyAlignment="1" applyProtection="1">
      <alignment horizontal="center"/>
      <protection hidden="1"/>
    </xf>
    <xf numFmtId="0" fontId="5" fillId="0" borderId="0" xfId="2" applyFont="1" applyFill="1" applyBorder="1" applyAlignment="1"/>
    <xf numFmtId="0" fontId="5" fillId="0" borderId="7" xfId="2" applyFont="1" applyBorder="1" applyAlignment="1" applyProtection="1">
      <alignment horizontal="left" vertical="top"/>
      <protection hidden="1"/>
    </xf>
    <xf numFmtId="0" fontId="5" fillId="0" borderId="0" xfId="2" applyFont="1" applyBorder="1" applyAlignment="1" applyProtection="1">
      <alignment horizontal="left" vertical="top"/>
      <protection hidden="1"/>
    </xf>
    <xf numFmtId="0" fontId="5" fillId="0" borderId="8" xfId="2" applyFont="1" applyBorder="1" applyAlignment="1" applyProtection="1">
      <protection hidden="1"/>
    </xf>
    <xf numFmtId="0" fontId="5" fillId="0" borderId="7" xfId="2" applyFont="1" applyBorder="1" applyAlignment="1" applyProtection="1">
      <alignment horizontal="left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9" xfId="2" applyFont="1" applyBorder="1" applyAlignment="1" applyProtection="1">
      <protection hidden="1"/>
    </xf>
    <xf numFmtId="0" fontId="5" fillId="0" borderId="9" xfId="2" applyFont="1" applyBorder="1" applyAlignment="1"/>
    <xf numFmtId="0" fontId="5" fillId="0" borderId="16" xfId="2" applyFont="1" applyFill="1" applyBorder="1" applyAlignment="1" applyProtection="1">
      <alignment horizontal="right" vertical="top" wrapText="1"/>
      <protection hidden="1"/>
    </xf>
    <xf numFmtId="0" fontId="5" fillId="0" borderId="17" xfId="2" applyFont="1" applyFill="1" applyBorder="1" applyAlignment="1" applyProtection="1">
      <alignment horizontal="right" vertical="top" wrapText="1"/>
      <protection hidden="1"/>
    </xf>
    <xf numFmtId="0" fontId="5" fillId="0" borderId="17" xfId="2" applyFont="1" applyFill="1" applyBorder="1" applyAlignment="1" applyProtection="1">
      <protection hidden="1"/>
    </xf>
    <xf numFmtId="3" fontId="1" fillId="0" borderId="0" xfId="0" applyNumberFormat="1" applyFont="1" applyFill="1"/>
    <xf numFmtId="10" fontId="0" fillId="0" borderId="0" xfId="0" applyNumberFormat="1"/>
    <xf numFmtId="0" fontId="46" fillId="0" borderId="0" xfId="1" applyFont="1" applyAlignment="1" applyProtection="1">
      <alignment horizontal="justify" vertical="center"/>
    </xf>
    <xf numFmtId="0" fontId="5" fillId="0" borderId="0" xfId="2" applyFont="1" applyBorder="1" applyAlignment="1" applyProtection="1">
      <alignment wrapText="1"/>
      <protection hidden="1"/>
    </xf>
    <xf numFmtId="0" fontId="11" fillId="0" borderId="0" xfId="4" applyBorder="1" applyAlignment="1"/>
    <xf numFmtId="0" fontId="5" fillId="0" borderId="0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Border="1" applyAlignment="1" applyProtection="1">
      <alignment horizontal="left" vertical="center" wrapText="1"/>
      <protection hidden="1"/>
    </xf>
    <xf numFmtId="3" fontId="4" fillId="0" borderId="16" xfId="2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2" applyNumberFormat="1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alignment horizontal="left" vertical="top" wrapText="1"/>
      <protection hidden="1"/>
    </xf>
    <xf numFmtId="0" fontId="5" fillId="0" borderId="0" xfId="2" applyFont="1" applyBorder="1" applyAlignment="1" applyProtection="1">
      <alignment horizontal="left" vertical="top" indent="2"/>
      <protection hidden="1"/>
    </xf>
    <xf numFmtId="0" fontId="5" fillId="0" borderId="0" xfId="2" applyFont="1" applyBorder="1" applyAlignment="1" applyProtection="1">
      <alignment horizontal="left" vertical="top" wrapText="1" indent="2"/>
      <protection hidden="1"/>
    </xf>
    <xf numFmtId="49" fontId="4" fillId="0" borderId="0" xfId="2" applyNumberFormat="1" applyFont="1" applyBorder="1" applyAlignment="1" applyProtection="1">
      <alignment horizontal="center" vertical="center"/>
      <protection locked="0" hidden="1"/>
    </xf>
    <xf numFmtId="0" fontId="15" fillId="0" borderId="0" xfId="4" applyFont="1" applyFill="1" applyBorder="1" applyAlignment="1" applyProtection="1">
      <alignment vertical="center"/>
      <protection hidden="1"/>
    </xf>
    <xf numFmtId="0" fontId="7" fillId="0" borderId="0" xfId="2" applyFont="1" applyBorder="1" applyAlignment="1"/>
    <xf numFmtId="0" fontId="1" fillId="0" borderId="0" xfId="2" applyFont="1" applyBorder="1" applyAlignment="1"/>
    <xf numFmtId="0" fontId="0" fillId="0" borderId="0" xfId="0" applyFill="1" applyBorder="1"/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0" fontId="2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0" fontId="2" fillId="0" borderId="0" xfId="0" applyNumberFormat="1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45" fillId="0" borderId="0" xfId="2" applyFont="1" applyBorder="1" applyAlignment="1"/>
    <xf numFmtId="0" fontId="5" fillId="0" borderId="17" xfId="2" applyFont="1" applyFill="1" applyBorder="1" applyAlignment="1" applyProtection="1">
      <alignment horizontal="center" vertical="top"/>
      <protection hidden="1"/>
    </xf>
    <xf numFmtId="0" fontId="5" fillId="0" borderId="17" xfId="2" applyFont="1" applyFill="1" applyBorder="1" applyAlignment="1" applyProtection="1">
      <alignment horizontal="center"/>
      <protection hidden="1"/>
    </xf>
    <xf numFmtId="0" fontId="5" fillId="0" borderId="7" xfId="2" applyFont="1" applyBorder="1" applyAlignment="1" applyProtection="1">
      <alignment horizontal="right" vertical="center" wrapText="1"/>
      <protection hidden="1"/>
    </xf>
    <xf numFmtId="0" fontId="5" fillId="0" borderId="15" xfId="2" applyFont="1" applyBorder="1" applyAlignment="1" applyProtection="1">
      <alignment horizontal="right" wrapText="1"/>
      <protection hidden="1"/>
    </xf>
    <xf numFmtId="49" fontId="6" fillId="0" borderId="16" xfId="1" applyNumberFormat="1" applyFill="1" applyBorder="1" applyAlignment="1" applyProtection="1">
      <alignment horizontal="left" vertical="center"/>
      <protection locked="0" hidden="1"/>
    </xf>
    <xf numFmtId="49" fontId="4" fillId="0" borderId="17" xfId="2" applyNumberFormat="1" applyFont="1" applyFill="1" applyBorder="1" applyAlignment="1" applyProtection="1">
      <alignment horizontal="left" vertical="center"/>
      <protection locked="0"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5" fillId="0" borderId="7" xfId="2" applyFont="1" applyBorder="1" applyAlignment="1" applyProtection="1">
      <alignment horizontal="right" vertical="center"/>
      <protection hidden="1"/>
    </xf>
    <xf numFmtId="0" fontId="5" fillId="0" borderId="15" xfId="2" applyFont="1" applyBorder="1" applyAlignment="1" applyProtection="1">
      <alignment horizontal="right"/>
      <protection hidden="1"/>
    </xf>
    <xf numFmtId="49" fontId="4" fillId="0" borderId="16" xfId="2" applyNumberFormat="1" applyFont="1" applyFill="1" applyBorder="1" applyAlignment="1" applyProtection="1">
      <alignment horizontal="left" vertical="center"/>
      <protection locked="0" hidden="1"/>
    </xf>
    <xf numFmtId="0" fontId="5" fillId="0" borderId="18" xfId="2" applyFont="1" applyFill="1" applyBorder="1" applyAlignment="1">
      <alignment horizontal="left" vertical="center"/>
    </xf>
    <xf numFmtId="0" fontId="24" fillId="0" borderId="0" xfId="4" applyFont="1" applyBorder="1" applyAlignment="1" applyProtection="1">
      <alignment horizontal="left"/>
      <protection hidden="1"/>
    </xf>
    <xf numFmtId="0" fontId="25" fillId="0" borderId="0" xfId="4" applyFont="1" applyBorder="1" applyAlignment="1"/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5" xfId="4" applyBorder="1" applyAlignment="1"/>
    <xf numFmtId="0" fontId="5" fillId="0" borderId="20" xfId="2" applyFont="1" applyBorder="1" applyAlignment="1" applyProtection="1">
      <alignment horizontal="center" vertical="top"/>
      <protection hidden="1"/>
    </xf>
    <xf numFmtId="0" fontId="5" fillId="0" borderId="20" xfId="2" applyFont="1" applyBorder="1" applyAlignment="1">
      <alignment horizontal="center"/>
    </xf>
    <xf numFmtId="0" fontId="5" fillId="0" borderId="21" xfId="2" applyFont="1" applyBorder="1" applyAlignment="1"/>
    <xf numFmtId="0" fontId="12" fillId="0" borderId="19" xfId="2" applyFont="1" applyBorder="1" applyAlignment="1"/>
    <xf numFmtId="0" fontId="12" fillId="0" borderId="8" xfId="2" applyFont="1" applyBorder="1" applyAlignment="1"/>
    <xf numFmtId="0" fontId="5" fillId="0" borderId="0" xfId="2" applyFont="1" applyBorder="1" applyAlignment="1" applyProtection="1">
      <alignment vertical="center"/>
      <protection hidden="1"/>
    </xf>
    <xf numFmtId="49" fontId="4" fillId="0" borderId="16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2" applyFont="1" applyFill="1" applyBorder="1" applyAlignment="1" applyProtection="1">
      <alignment horizontal="left" vertical="center"/>
      <protection locked="0" hidden="1"/>
    </xf>
    <xf numFmtId="0" fontId="5" fillId="0" borderId="17" xfId="2" applyFont="1" applyFill="1" applyBorder="1" applyAlignment="1"/>
    <xf numFmtId="0" fontId="5" fillId="0" borderId="18" xfId="2" applyFont="1" applyFill="1" applyBorder="1" applyAlignment="1"/>
    <xf numFmtId="0" fontId="5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Border="1" applyAlignment="1" applyProtection="1">
      <alignment horizontal="center"/>
      <protection hidden="1"/>
    </xf>
    <xf numFmtId="0" fontId="5" fillId="0" borderId="8" xfId="2" applyFont="1" applyBorder="1" applyAlignment="1" applyProtection="1">
      <alignment horizontal="center"/>
      <protection hidden="1"/>
    </xf>
    <xf numFmtId="0" fontId="4" fillId="0" borderId="17" xfId="2" applyFont="1" applyFill="1" applyBorder="1" applyAlignment="1" applyProtection="1">
      <alignment horizontal="left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49" fontId="4" fillId="0" borderId="17" xfId="2" applyNumberFormat="1" applyFont="1" applyFill="1" applyBorder="1" applyAlignment="1" applyProtection="1">
      <alignment horizontal="center" vertical="center"/>
      <protection locked="0" hidden="1"/>
    </xf>
    <xf numFmtId="0" fontId="5" fillId="0" borderId="0" xfId="2" applyFont="1" applyBorder="1" applyAlignment="1" applyProtection="1">
      <alignment vertical="top" wrapText="1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5" fillId="0" borderId="17" xfId="2" applyFont="1" applyFill="1" applyBorder="1" applyAlignment="1">
      <alignment horizontal="left"/>
    </xf>
    <xf numFmtId="0" fontId="5" fillId="0" borderId="18" xfId="2" applyFont="1" applyFill="1" applyBorder="1" applyAlignment="1">
      <alignment horizontal="left"/>
    </xf>
    <xf numFmtId="0" fontId="5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5" fillId="0" borderId="0" xfId="2" applyFont="1" applyBorder="1" applyAlignment="1">
      <alignment vertical="center"/>
    </xf>
    <xf numFmtId="0" fontId="6" fillId="0" borderId="16" xfId="1" applyFill="1" applyBorder="1" applyAlignment="1" applyProtection="1">
      <protection locked="0" hidden="1"/>
    </xf>
    <xf numFmtId="0" fontId="4" fillId="0" borderId="17" xfId="2" applyFont="1" applyFill="1" applyBorder="1" applyAlignment="1" applyProtection="1">
      <protection locked="0" hidden="1"/>
    </xf>
    <xf numFmtId="0" fontId="5" fillId="0" borderId="0" xfId="2" applyFont="1" applyBorder="1" applyAlignment="1" applyProtection="1">
      <alignment horizontal="right"/>
      <protection hidden="1"/>
    </xf>
    <xf numFmtId="0" fontId="5" fillId="0" borderId="17" xfId="2" applyFont="1" applyFill="1" applyBorder="1" applyAlignment="1">
      <alignment horizontal="left" vertical="center"/>
    </xf>
    <xf numFmtId="0" fontId="5" fillId="0" borderId="0" xfId="2" applyFont="1" applyBorder="1" applyAlignment="1" applyProtection="1">
      <alignment horizontal="right" wrapText="1"/>
      <protection hidden="1"/>
    </xf>
    <xf numFmtId="0" fontId="5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5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5" xfId="2" applyFont="1" applyBorder="1" applyAlignment="1" applyProtection="1">
      <alignment horizontal="center" vertical="center" wrapText="1"/>
      <protection hidden="1"/>
    </xf>
    <xf numFmtId="0" fontId="2" fillId="0" borderId="7" xfId="2" applyFont="1" applyBorder="1" applyAlignment="1" applyProtection="1">
      <alignment horizontal="right" vertical="center" wrapText="1"/>
      <protection hidden="1"/>
    </xf>
    <xf numFmtId="0" fontId="2" fillId="0" borderId="15" xfId="2" applyFont="1" applyBorder="1" applyAlignment="1" applyProtection="1">
      <alignment horizontal="right" wrapText="1"/>
      <protection hidden="1"/>
    </xf>
    <xf numFmtId="1" fontId="4" fillId="0" borderId="16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6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9" fillId="0" borderId="17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24" xfId="0" applyFont="1" applyFill="1" applyBorder="1"/>
    <xf numFmtId="0" fontId="16" fillId="0" borderId="25" xfId="0" applyFont="1" applyFill="1" applyBorder="1"/>
    <xf numFmtId="0" fontId="16" fillId="0" borderId="28" xfId="0" applyFont="1" applyFill="1" applyBorder="1"/>
    <xf numFmtId="0" fontId="16" fillId="0" borderId="29" xfId="0" applyFont="1" applyFill="1" applyBorder="1"/>
    <xf numFmtId="0" fontId="7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4" fontId="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4" applyFont="1" applyAlignment="1"/>
    <xf numFmtId="0" fontId="18" fillId="0" borderId="0" xfId="4" applyFont="1" applyBorder="1" applyAlignment="1">
      <alignment horizontal="justify" vertical="top" wrapText="1"/>
    </xf>
    <xf numFmtId="0" fontId="11" fillId="0" borderId="0" xfId="4" applyAlignment="1"/>
    <xf numFmtId="0" fontId="38" fillId="0" borderId="0" xfId="0" applyFont="1" applyAlignment="1">
      <alignment horizontal="center" vertical="center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28575</xdr:rowOff>
    </xdr:from>
    <xdr:to>
      <xdr:col>3</xdr:col>
      <xdr:colOff>352425</xdr:colOff>
      <xdr:row>8</xdr:row>
      <xdr:rowOff>190500</xdr:rowOff>
    </xdr:to>
    <xdr:pic>
      <xdr:nvPicPr>
        <xdr:cNvPr id="1180" name="Picture 1" descr="1a">
          <a:extLs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14350"/>
          <a:ext cx="15240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</xdr:row>
      <xdr:rowOff>28575</xdr:rowOff>
    </xdr:from>
    <xdr:to>
      <xdr:col>3</xdr:col>
      <xdr:colOff>352425</xdr:colOff>
      <xdr:row>8</xdr:row>
      <xdr:rowOff>190500</xdr:rowOff>
    </xdr:to>
    <xdr:pic>
      <xdr:nvPicPr>
        <xdr:cNvPr id="3" name="Picture 1" descr="1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14350"/>
          <a:ext cx="15240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</xdr:row>
      <xdr:rowOff>28575</xdr:rowOff>
    </xdr:from>
    <xdr:to>
      <xdr:col>3</xdr:col>
      <xdr:colOff>352425</xdr:colOff>
      <xdr:row>8</xdr:row>
      <xdr:rowOff>190500</xdr:rowOff>
    </xdr:to>
    <xdr:pic>
      <xdr:nvPicPr>
        <xdr:cNvPr id="4" name="Picture 1" descr="1a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14350"/>
          <a:ext cx="15240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3</xdr:col>
      <xdr:colOff>438150</xdr:colOff>
      <xdr:row>7</xdr:row>
      <xdr:rowOff>161925</xdr:rowOff>
    </xdr:to>
    <xdr:pic>
      <xdr:nvPicPr>
        <xdr:cNvPr id="2204" name="Picture 1" descr="1a">
          <a:extLst>
            <a:ext uri="{FF2B5EF4-FFF2-40B4-BE49-F238E27FC236}">
              <a16:creationId xmlns="" xmlns:a16="http://schemas.microsoft.com/office/drawing/2014/main" id="{00000000-0008-0000-07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76225"/>
          <a:ext cx="15240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123825</xdr:rowOff>
    </xdr:from>
    <xdr:to>
      <xdr:col>3</xdr:col>
      <xdr:colOff>476250</xdr:colOff>
      <xdr:row>8</xdr:row>
      <xdr:rowOff>19050</xdr:rowOff>
    </xdr:to>
    <xdr:pic>
      <xdr:nvPicPr>
        <xdr:cNvPr id="3228" name="Picture 1" descr="1a">
          <a:extLst>
            <a:ext uri="{FF2B5EF4-FFF2-40B4-BE49-F238E27FC236}">
              <a16:creationId xmlns="" xmlns:a16="http://schemas.microsoft.com/office/drawing/2014/main" id="{00000000-0008-0000-09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85750"/>
          <a:ext cx="15240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123825</xdr:rowOff>
    </xdr:from>
    <xdr:to>
      <xdr:col>1</xdr:col>
      <xdr:colOff>1724025</xdr:colOff>
      <xdr:row>8</xdr:row>
      <xdr:rowOff>0</xdr:rowOff>
    </xdr:to>
    <xdr:pic>
      <xdr:nvPicPr>
        <xdr:cNvPr id="4252" name="Picture 2" descr="1a">
          <a:extLst>
            <a:ext uri="{FF2B5EF4-FFF2-40B4-BE49-F238E27FC236}">
              <a16:creationId xmlns="" xmlns:a16="http://schemas.microsoft.com/office/drawing/2014/main" id="{00000000-0008-0000-0A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5750"/>
          <a:ext cx="15240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28575</xdr:rowOff>
    </xdr:from>
    <xdr:to>
      <xdr:col>1</xdr:col>
      <xdr:colOff>1609725</xdr:colOff>
      <xdr:row>7</xdr:row>
      <xdr:rowOff>0</xdr:rowOff>
    </xdr:to>
    <xdr:pic>
      <xdr:nvPicPr>
        <xdr:cNvPr id="5274" name="Picture 1" descr="1a">
          <a:extLst>
            <a:ext uri="{FF2B5EF4-FFF2-40B4-BE49-F238E27FC236}">
              <a16:creationId xmlns="" xmlns:a16="http://schemas.microsoft.com/office/drawing/2014/main" id="{00000000-0008-0000-0B00-00009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90500"/>
          <a:ext cx="15240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luesunhotels.com/" TargetMode="External"/><Relationship Id="rId2" Type="http://schemas.openxmlformats.org/officeDocument/2006/relationships/hyperlink" Target="http://www.bluesunhotels.com/" TargetMode="External"/><Relationship Id="rId1" Type="http://schemas.openxmlformats.org/officeDocument/2006/relationships/hyperlink" Target="mailto:zlatnirat@bluesunhotels.com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agoda.scepanovic@bluesunhotels.com" TargetMode="External"/><Relationship Id="rId2" Type="http://schemas.openxmlformats.org/officeDocument/2006/relationships/hyperlink" Target="http://www.bluesunhotels.com/" TargetMode="External"/><Relationship Id="rId1" Type="http://schemas.openxmlformats.org/officeDocument/2006/relationships/hyperlink" Target="mailto:zlatnirat@bluesunhotels.com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B5:B50"/>
  <sheetViews>
    <sheetView tabSelected="1" workbookViewId="0">
      <selection activeCell="K7" sqref="K7"/>
    </sheetView>
  </sheetViews>
  <sheetFormatPr defaultRowHeight="13.2"/>
  <cols>
    <col min="1" max="1" width="2.33203125" customWidth="1"/>
    <col min="10" max="10" width="15.6640625" customWidth="1"/>
  </cols>
  <sheetData>
    <row r="5" spans="2:2" ht="15.6">
      <c r="B5" s="73"/>
    </row>
    <row r="6" spans="2:2" ht="15.6">
      <c r="B6" s="73"/>
    </row>
    <row r="8" spans="2:2" ht="13.8">
      <c r="B8" s="74"/>
    </row>
    <row r="9" spans="2:2" ht="15.6">
      <c r="B9" s="75"/>
    </row>
    <row r="10" spans="2:2">
      <c r="B10" s="76"/>
    </row>
    <row r="11" spans="2:2">
      <c r="B11" s="76"/>
    </row>
    <row r="12" spans="2:2">
      <c r="B12" s="76"/>
    </row>
    <row r="13" spans="2:2" ht="15.6">
      <c r="B13" s="77" t="s">
        <v>341</v>
      </c>
    </row>
    <row r="14" spans="2:2" ht="15.6">
      <c r="B14" s="77"/>
    </row>
    <row r="15" spans="2:2" ht="15.6">
      <c r="B15" s="78"/>
    </row>
    <row r="16" spans="2:2" ht="15.6">
      <c r="B16" s="78"/>
    </row>
    <row r="17" spans="2:2" ht="15.6">
      <c r="B17" s="79" t="s">
        <v>342</v>
      </c>
    </row>
    <row r="18" spans="2:2" ht="13.8">
      <c r="B18" s="80"/>
    </row>
    <row r="19" spans="2:2" ht="15.6">
      <c r="B19" s="81"/>
    </row>
    <row r="20" spans="2:2" ht="15.6">
      <c r="B20" s="78"/>
    </row>
    <row r="21" spans="2:2" ht="13.8">
      <c r="B21" s="95" t="s">
        <v>400</v>
      </c>
    </row>
    <row r="22" spans="2:2" ht="14.4">
      <c r="B22" s="96"/>
    </row>
    <row r="23" spans="2:2" ht="13.8">
      <c r="B23" s="95" t="s">
        <v>401</v>
      </c>
    </row>
    <row r="24" spans="2:2" ht="15.6">
      <c r="B24" s="78"/>
    </row>
    <row r="25" spans="2:2" ht="15.6">
      <c r="B25" s="77"/>
    </row>
    <row r="26" spans="2:2" ht="13.8">
      <c r="B26" s="82"/>
    </row>
    <row r="27" spans="2:2" ht="13.8">
      <c r="B27" s="82"/>
    </row>
    <row r="28" spans="2:2" ht="15.6">
      <c r="B28" s="77"/>
    </row>
    <row r="29" spans="2:2" ht="15.6">
      <c r="B29" s="78"/>
    </row>
    <row r="30" spans="2:2" ht="15.6">
      <c r="B30" s="79" t="s">
        <v>343</v>
      </c>
    </row>
    <row r="31" spans="2:2" ht="13.8">
      <c r="B31" s="80"/>
    </row>
    <row r="32" spans="2:2">
      <c r="B32" s="83"/>
    </row>
    <row r="33" spans="2:2">
      <c r="B33" s="83"/>
    </row>
    <row r="34" spans="2:2" ht="15.6">
      <c r="B34" s="84" t="s">
        <v>402</v>
      </c>
    </row>
    <row r="35" spans="2:2" ht="15.6">
      <c r="B35" s="84" t="s">
        <v>403</v>
      </c>
    </row>
    <row r="36" spans="2:2" ht="15.6">
      <c r="B36" s="84" t="s">
        <v>344</v>
      </c>
    </row>
    <row r="37" spans="2:2" ht="15.6">
      <c r="B37" s="84" t="s">
        <v>345</v>
      </c>
    </row>
    <row r="38" spans="2:2" ht="15.6">
      <c r="B38" s="84" t="s">
        <v>346</v>
      </c>
    </row>
    <row r="39" spans="2:2" ht="15.6">
      <c r="B39" s="79"/>
    </row>
    <row r="40" spans="2:2">
      <c r="B40" s="83"/>
    </row>
    <row r="41" spans="2:2">
      <c r="B41" s="85"/>
    </row>
    <row r="50" spans="2:2">
      <c r="B50" s="108" t="s">
        <v>411</v>
      </c>
    </row>
  </sheetData>
  <pageMargins left="0.2" right="0.2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B5:U46"/>
  <sheetViews>
    <sheetView topLeftCell="A7" workbookViewId="0">
      <selection activeCell="K7" sqref="K7"/>
    </sheetView>
  </sheetViews>
  <sheetFormatPr defaultRowHeight="13.2"/>
  <cols>
    <col min="1" max="1" width="3.6640625" customWidth="1"/>
    <col min="11" max="11" width="19.33203125" customWidth="1"/>
    <col min="12" max="12" width="10.5546875" customWidth="1"/>
    <col min="15" max="15" width="14.5546875" customWidth="1"/>
    <col min="16" max="16" width="7.6640625" customWidth="1"/>
    <col min="17" max="17" width="4.6640625" customWidth="1"/>
    <col min="18" max="18" width="2.6640625" customWidth="1"/>
    <col min="19" max="19" width="15.44140625" customWidth="1"/>
    <col min="20" max="20" width="13.44140625" customWidth="1"/>
    <col min="21" max="21" width="11.6640625" bestFit="1" customWidth="1"/>
  </cols>
  <sheetData>
    <row r="5" spans="2:2" ht="13.8">
      <c r="B5" s="74"/>
    </row>
    <row r="6" spans="2:2" ht="13.8">
      <c r="B6" s="74"/>
    </row>
    <row r="7" spans="2:2" ht="13.8">
      <c r="B7" s="74"/>
    </row>
    <row r="9" spans="2:2" ht="13.8">
      <c r="B9" s="74"/>
    </row>
    <row r="10" spans="2:2" ht="14.4">
      <c r="B10" s="87"/>
    </row>
    <row r="11" spans="2:2" ht="14.4">
      <c r="B11" s="87"/>
    </row>
    <row r="12" spans="2:2" ht="15.6">
      <c r="B12" s="77" t="s">
        <v>348</v>
      </c>
    </row>
    <row r="13" spans="2:2" ht="15.6">
      <c r="B13" s="77"/>
    </row>
    <row r="14" spans="2:2" ht="15.6">
      <c r="B14" s="79" t="s">
        <v>365</v>
      </c>
    </row>
    <row r="15" spans="2:2" ht="15.6">
      <c r="B15" s="79" t="s">
        <v>366</v>
      </c>
    </row>
    <row r="16" spans="2:2" ht="15.6">
      <c r="B16" s="79"/>
    </row>
    <row r="17" spans="2:21" ht="15.6">
      <c r="B17" s="79"/>
    </row>
    <row r="18" spans="2:21" ht="18">
      <c r="B18" s="333" t="s">
        <v>367</v>
      </c>
      <c r="C18" s="333"/>
      <c r="D18" s="333"/>
      <c r="E18" s="333"/>
      <c r="F18" s="333"/>
      <c r="G18" s="333"/>
      <c r="H18" s="333"/>
      <c r="I18" s="333"/>
      <c r="J18" s="333"/>
      <c r="K18" s="333"/>
    </row>
    <row r="19" spans="2:21" ht="18">
      <c r="B19" s="88"/>
      <c r="N19" s="102"/>
      <c r="O19" s="102"/>
    </row>
    <row r="20" spans="2:21" ht="15.6">
      <c r="B20" s="77" t="s">
        <v>387</v>
      </c>
      <c r="N20" s="102"/>
      <c r="O20" s="102"/>
      <c r="P20" s="108"/>
      <c r="S20" s="102"/>
      <c r="T20" s="108"/>
      <c r="U20" s="141"/>
    </row>
    <row r="21" spans="2:21" ht="15.6">
      <c r="B21" s="77" t="s">
        <v>386</v>
      </c>
      <c r="N21" s="102"/>
      <c r="O21" s="102"/>
      <c r="P21" s="108"/>
      <c r="S21" s="102"/>
      <c r="T21" s="108"/>
      <c r="U21" s="141"/>
    </row>
    <row r="22" spans="2:21" ht="15.6">
      <c r="B22" s="77"/>
      <c r="N22" s="102"/>
      <c r="O22" s="102"/>
      <c r="S22" s="102"/>
    </row>
    <row r="23" spans="2:21" ht="15.6">
      <c r="B23" s="79" t="s">
        <v>424</v>
      </c>
      <c r="N23" s="102"/>
      <c r="O23" s="102"/>
      <c r="P23" s="108"/>
      <c r="S23" s="102"/>
      <c r="T23" s="108"/>
    </row>
    <row r="24" spans="2:21" ht="15.6">
      <c r="B24" s="79"/>
      <c r="N24" s="102"/>
      <c r="O24" s="102"/>
      <c r="S24" s="102"/>
    </row>
    <row r="25" spans="2:21" ht="15.6">
      <c r="B25" s="79"/>
      <c r="N25" s="102"/>
      <c r="O25" s="102"/>
      <c r="S25" s="102"/>
      <c r="U25" s="141"/>
    </row>
    <row r="26" spans="2:21" ht="15.6">
      <c r="B26" s="77" t="s">
        <v>368</v>
      </c>
      <c r="N26" s="102"/>
      <c r="O26" s="102"/>
    </row>
    <row r="27" spans="2:21" ht="15.6">
      <c r="B27" s="77"/>
      <c r="N27" s="102"/>
      <c r="O27" s="102"/>
    </row>
    <row r="28" spans="2:21" ht="15.6">
      <c r="B28" s="79" t="s">
        <v>410</v>
      </c>
      <c r="N28" s="102"/>
      <c r="O28" s="102"/>
    </row>
    <row r="29" spans="2:21" ht="15.6">
      <c r="B29" s="79" t="s">
        <v>388</v>
      </c>
    </row>
    <row r="30" spans="2:21" ht="15.6">
      <c r="B30" s="79"/>
    </row>
    <row r="31" spans="2:21" ht="15.6">
      <c r="B31" s="79"/>
    </row>
    <row r="32" spans="2:21" ht="15.6">
      <c r="B32" s="79"/>
    </row>
    <row r="33" spans="2:8" ht="15.6">
      <c r="B33" s="79" t="s">
        <v>389</v>
      </c>
      <c r="H33" s="79" t="s">
        <v>391</v>
      </c>
    </row>
    <row r="34" spans="2:8" ht="15.6">
      <c r="B34" s="79"/>
    </row>
    <row r="35" spans="2:8" ht="15.6">
      <c r="B35" s="79"/>
    </row>
    <row r="36" spans="2:8" ht="15.6">
      <c r="B36" s="79"/>
    </row>
    <row r="37" spans="2:8" ht="15.6">
      <c r="B37" s="79" t="s">
        <v>390</v>
      </c>
      <c r="H37" s="79" t="s">
        <v>392</v>
      </c>
    </row>
    <row r="38" spans="2:8" ht="15.6">
      <c r="B38" s="79"/>
    </row>
    <row r="39" spans="2:8" ht="15.6">
      <c r="B39" s="79"/>
    </row>
    <row r="40" spans="2:8" ht="15.6">
      <c r="B40" s="79"/>
    </row>
    <row r="41" spans="2:8" ht="15.6">
      <c r="B41" s="79"/>
    </row>
    <row r="42" spans="2:8" ht="15.6">
      <c r="B42" s="79"/>
    </row>
    <row r="43" spans="2:8" ht="15.6">
      <c r="B43" s="79"/>
    </row>
    <row r="44" spans="2:8" ht="15.6">
      <c r="B44" s="79"/>
    </row>
    <row r="45" spans="2:8" ht="15.6">
      <c r="B45" s="79" t="s">
        <v>411</v>
      </c>
    </row>
    <row r="46" spans="2:8" ht="15.6">
      <c r="B46" s="79"/>
    </row>
  </sheetData>
  <mergeCells count="1">
    <mergeCell ref="B18:K18"/>
  </mergeCells>
  <pageMargins left="0.19685039370078741" right="0.19685039370078741" top="0.19685039370078741" bottom="0.23622047244094491" header="0.19685039370078741" footer="0.19685039370078741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B5:B41"/>
  <sheetViews>
    <sheetView workbookViewId="0">
      <selection activeCell="K7" sqref="K7"/>
    </sheetView>
  </sheetViews>
  <sheetFormatPr defaultRowHeight="13.2"/>
  <cols>
    <col min="1" max="1" width="2.88671875" customWidth="1"/>
    <col min="2" max="2" width="100.109375" customWidth="1"/>
  </cols>
  <sheetData>
    <row r="5" spans="2:2" ht="14.4">
      <c r="B5" s="87"/>
    </row>
    <row r="7" spans="2:2" ht="13.8">
      <c r="B7" s="74"/>
    </row>
    <row r="8" spans="2:2" ht="13.8">
      <c r="B8" s="74"/>
    </row>
    <row r="9" spans="2:2" ht="13.8">
      <c r="B9" s="74"/>
    </row>
    <row r="10" spans="2:2" ht="13.8">
      <c r="B10" s="74"/>
    </row>
    <row r="11" spans="2:2" ht="15.6">
      <c r="B11" s="77" t="s">
        <v>348</v>
      </c>
    </row>
    <row r="12" spans="2:2" ht="13.8">
      <c r="B12" s="74"/>
    </row>
    <row r="13" spans="2:2" ht="14.4">
      <c r="B13" s="87"/>
    </row>
    <row r="14" spans="2:2" ht="15.6">
      <c r="B14" s="79" t="s">
        <v>369</v>
      </c>
    </row>
    <row r="15" spans="2:2" ht="15.6">
      <c r="B15" s="79" t="s">
        <v>370</v>
      </c>
    </row>
    <row r="16" spans="2:2" ht="15.6">
      <c r="B16" s="79"/>
    </row>
    <row r="17" spans="2:2" ht="15.6">
      <c r="B17" s="79"/>
    </row>
    <row r="18" spans="2:2" ht="15.6">
      <c r="B18" s="79"/>
    </row>
    <row r="19" spans="2:2" ht="15.6">
      <c r="B19" s="79"/>
    </row>
    <row r="20" spans="2:2" ht="18">
      <c r="B20" s="88" t="s">
        <v>371</v>
      </c>
    </row>
    <row r="21" spans="2:2" ht="18">
      <c r="B21" s="88"/>
    </row>
    <row r="22" spans="2:2" ht="18">
      <c r="B22" s="88"/>
    </row>
    <row r="23" spans="2:2" ht="15.6">
      <c r="B23" s="86"/>
    </row>
    <row r="24" spans="2:2" ht="78">
      <c r="B24" s="89" t="s">
        <v>413</v>
      </c>
    </row>
    <row r="25" spans="2:2" ht="15.6">
      <c r="B25" s="89"/>
    </row>
    <row r="26" spans="2:2" ht="31.2">
      <c r="B26" s="89" t="s">
        <v>383</v>
      </c>
    </row>
    <row r="27" spans="2:2" ht="15.6">
      <c r="B27" s="79"/>
    </row>
    <row r="28" spans="2:2" ht="15.6">
      <c r="B28" s="79"/>
    </row>
    <row r="29" spans="2:2" ht="15.6">
      <c r="B29" s="79"/>
    </row>
    <row r="30" spans="2:2" ht="15.6">
      <c r="B30" s="79" t="s">
        <v>372</v>
      </c>
    </row>
    <row r="31" spans="2:2" ht="15.6">
      <c r="B31" s="79"/>
    </row>
    <row r="32" spans="2:2" ht="14.4">
      <c r="B32" s="87"/>
    </row>
    <row r="33" spans="2:2" ht="14.4">
      <c r="B33" s="87"/>
    </row>
    <row r="34" spans="2:2" ht="14.4">
      <c r="B34" s="87"/>
    </row>
    <row r="35" spans="2:2" ht="15.6">
      <c r="B35" s="87" t="s">
        <v>373</v>
      </c>
    </row>
    <row r="36" spans="2:2" ht="15.6">
      <c r="B36" s="79" t="s">
        <v>374</v>
      </c>
    </row>
    <row r="37" spans="2:2" ht="15.6">
      <c r="B37" s="79"/>
    </row>
    <row r="38" spans="2:2" ht="15.6">
      <c r="B38" s="79"/>
    </row>
    <row r="39" spans="2:2" ht="15.6">
      <c r="B39" s="79"/>
    </row>
    <row r="40" spans="2:2" ht="15.6">
      <c r="B40" s="79"/>
    </row>
    <row r="41" spans="2:2" ht="15.6">
      <c r="B41" s="79" t="s">
        <v>411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B4:B38"/>
  <sheetViews>
    <sheetView workbookViewId="0">
      <selection activeCell="K7" sqref="K7"/>
    </sheetView>
  </sheetViews>
  <sheetFormatPr defaultRowHeight="13.2"/>
  <cols>
    <col min="2" max="2" width="102.33203125" customWidth="1"/>
  </cols>
  <sheetData>
    <row r="4" spans="2:2" ht="15.6">
      <c r="B4" s="79"/>
    </row>
    <row r="5" spans="2:2" ht="15.6">
      <c r="B5" s="79"/>
    </row>
    <row r="7" spans="2:2" ht="15.6">
      <c r="B7" s="79" t="s">
        <v>375</v>
      </c>
    </row>
    <row r="8" spans="2:2" ht="13.8">
      <c r="B8" s="80" t="s">
        <v>376</v>
      </c>
    </row>
    <row r="9" spans="2:2" ht="15.6">
      <c r="B9" s="77" t="s">
        <v>348</v>
      </c>
    </row>
    <row r="10" spans="2:2" ht="15.6">
      <c r="B10" s="77"/>
    </row>
    <row r="11" spans="2:2" ht="15.6">
      <c r="B11" s="77"/>
    </row>
    <row r="12" spans="2:2" ht="15.6">
      <c r="B12" s="77"/>
    </row>
    <row r="13" spans="2:2" ht="15.6">
      <c r="B13" s="79" t="s">
        <v>369</v>
      </c>
    </row>
    <row r="14" spans="2:2" ht="15.6">
      <c r="B14" s="79" t="s">
        <v>370</v>
      </c>
    </row>
    <row r="15" spans="2:2" ht="15.6">
      <c r="B15" s="79"/>
    </row>
    <row r="16" spans="2:2" ht="13.8">
      <c r="B16" s="80"/>
    </row>
    <row r="17" spans="2:2" ht="18">
      <c r="B17" s="88" t="s">
        <v>377</v>
      </c>
    </row>
    <row r="18" spans="2:2" ht="18">
      <c r="B18" s="88"/>
    </row>
    <row r="19" spans="2:2" ht="21">
      <c r="B19" s="90"/>
    </row>
    <row r="20" spans="2:2" ht="65.25" customHeight="1">
      <c r="B20" s="142" t="s">
        <v>412</v>
      </c>
    </row>
    <row r="21" spans="2:2" ht="21">
      <c r="B21" s="91"/>
    </row>
    <row r="22" spans="2:2" ht="21">
      <c r="B22" s="91"/>
    </row>
    <row r="23" spans="2:2" ht="21">
      <c r="B23" s="91"/>
    </row>
    <row r="24" spans="2:2" ht="15.6">
      <c r="B24" s="79" t="s">
        <v>378</v>
      </c>
    </row>
    <row r="25" spans="2:2" ht="15.6">
      <c r="B25" s="79" t="s">
        <v>379</v>
      </c>
    </row>
    <row r="26" spans="2:2" ht="15.6">
      <c r="B26" s="79" t="s">
        <v>380</v>
      </c>
    </row>
    <row r="27" spans="2:2" ht="15.6">
      <c r="B27" s="79" t="s">
        <v>381</v>
      </c>
    </row>
    <row r="28" spans="2:2" ht="15.6">
      <c r="B28" s="79" t="s">
        <v>382</v>
      </c>
    </row>
    <row r="29" spans="2:2">
      <c r="B29" s="97" t="s">
        <v>384</v>
      </c>
    </row>
    <row r="30" spans="2:2">
      <c r="B30" s="98" t="s">
        <v>385</v>
      </c>
    </row>
    <row r="31" spans="2:2" ht="14.4">
      <c r="B31" s="87"/>
    </row>
    <row r="32" spans="2:2" ht="14.4">
      <c r="B32" s="87"/>
    </row>
    <row r="33" spans="2:2" ht="14.4">
      <c r="B33" s="87"/>
    </row>
    <row r="34" spans="2:2" ht="14.4">
      <c r="B34" s="87"/>
    </row>
    <row r="35" spans="2:2" ht="14.4">
      <c r="B35" s="87"/>
    </row>
    <row r="36" spans="2:2" ht="14.4">
      <c r="B36" s="87" t="s">
        <v>411</v>
      </c>
    </row>
    <row r="37" spans="2:2" ht="14.4">
      <c r="B37" s="87"/>
    </row>
    <row r="38" spans="2:2" ht="14.4">
      <c r="B38" s="87"/>
    </row>
  </sheetData>
  <hyperlinks>
    <hyperlink ref="B29" r:id="rId1" display="mailto:zlatnirat@bluesunhotels.com"/>
    <hyperlink ref="B30" r:id="rId2" display="http://www.bluesunhotels.com/"/>
    <hyperlink ref="B20" r:id="rId3" display="http://www.bluesunhotels.com/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FF"/>
  </sheetPr>
  <dimension ref="A1:R63"/>
  <sheetViews>
    <sheetView view="pageBreakPreview" zoomScaleNormal="100" zoomScaleSheetLayoutView="100" workbookViewId="0">
      <selection activeCell="K7" sqref="K7"/>
    </sheetView>
  </sheetViews>
  <sheetFormatPr defaultColWidth="9.109375" defaultRowHeight="13.2"/>
  <cols>
    <col min="1" max="1" width="9.109375" style="10"/>
    <col min="2" max="2" width="13" style="10" customWidth="1"/>
    <col min="3" max="6" width="9.109375" style="10"/>
    <col min="7" max="7" width="15.109375" style="10" customWidth="1"/>
    <col min="8" max="8" width="19.33203125" style="10" customWidth="1"/>
    <col min="9" max="9" width="14.44140625" style="10" customWidth="1"/>
    <col min="10" max="18" width="9.109375" style="155"/>
    <col min="19" max="16384" width="9.109375" style="10"/>
  </cols>
  <sheetData>
    <row r="1" spans="1:12" ht="15.6">
      <c r="A1" s="187" t="s">
        <v>248</v>
      </c>
      <c r="B1" s="188"/>
      <c r="C1" s="188"/>
      <c r="D1" s="109"/>
      <c r="E1" s="109"/>
      <c r="F1" s="109"/>
      <c r="G1" s="109"/>
      <c r="H1" s="109"/>
      <c r="I1" s="109"/>
      <c r="J1" s="154"/>
      <c r="K1" s="154"/>
      <c r="L1" s="154"/>
    </row>
    <row r="2" spans="1:12" ht="12.75" customHeight="1">
      <c r="A2" s="217" t="s">
        <v>249</v>
      </c>
      <c r="B2" s="218"/>
      <c r="C2" s="218"/>
      <c r="D2" s="219"/>
      <c r="E2" s="66" t="s">
        <v>323</v>
      </c>
      <c r="F2" s="110"/>
      <c r="G2" s="11" t="s">
        <v>250</v>
      </c>
      <c r="H2" s="66" t="s">
        <v>404</v>
      </c>
      <c r="I2" s="145"/>
      <c r="J2" s="154"/>
      <c r="K2" s="154"/>
      <c r="L2" s="154"/>
    </row>
    <row r="3" spans="1:12">
      <c r="A3" s="63"/>
      <c r="B3" s="12"/>
      <c r="C3" s="12"/>
      <c r="D3" s="12"/>
      <c r="E3" s="13"/>
      <c r="F3" s="13"/>
      <c r="G3" s="12"/>
      <c r="H3" s="12"/>
      <c r="I3" s="146"/>
      <c r="J3" s="154"/>
      <c r="K3" s="154"/>
      <c r="L3" s="154"/>
    </row>
    <row r="4" spans="1:12" ht="15.75" customHeight="1">
      <c r="A4" s="220" t="s">
        <v>317</v>
      </c>
      <c r="B4" s="221"/>
      <c r="C4" s="221"/>
      <c r="D4" s="221"/>
      <c r="E4" s="221"/>
      <c r="F4" s="221"/>
      <c r="G4" s="221"/>
      <c r="H4" s="221"/>
      <c r="I4" s="222"/>
      <c r="J4" s="154"/>
      <c r="K4" s="154"/>
      <c r="L4" s="154"/>
    </row>
    <row r="5" spans="1:12">
      <c r="A5" s="111"/>
      <c r="B5" s="18"/>
      <c r="C5" s="18"/>
      <c r="D5" s="18"/>
      <c r="E5" s="14"/>
      <c r="F5" s="64"/>
      <c r="G5" s="15"/>
      <c r="H5" s="16"/>
      <c r="I5" s="118"/>
      <c r="J5" s="154"/>
      <c r="K5" s="154"/>
      <c r="L5" s="154"/>
    </row>
    <row r="6" spans="1:12">
      <c r="A6" s="175" t="s">
        <v>251</v>
      </c>
      <c r="B6" s="176"/>
      <c r="C6" s="190" t="s">
        <v>324</v>
      </c>
      <c r="D6" s="191"/>
      <c r="E6" s="112"/>
      <c r="F6" s="112"/>
      <c r="G6" s="112"/>
      <c r="H6" s="112"/>
      <c r="I6" s="143"/>
      <c r="J6" s="154"/>
      <c r="K6" s="154"/>
      <c r="L6" s="154"/>
    </row>
    <row r="7" spans="1:12">
      <c r="A7" s="113"/>
      <c r="B7" s="114"/>
      <c r="C7" s="18"/>
      <c r="D7" s="18"/>
      <c r="E7" s="112"/>
      <c r="F7" s="112"/>
      <c r="G7" s="112"/>
      <c r="H7" s="112"/>
      <c r="I7" s="143"/>
      <c r="J7" s="154"/>
      <c r="K7" s="154"/>
      <c r="L7" s="154"/>
    </row>
    <row r="8" spans="1:12" ht="12.75" customHeight="1">
      <c r="A8" s="223" t="s">
        <v>252</v>
      </c>
      <c r="B8" s="224"/>
      <c r="C8" s="190" t="s">
        <v>325</v>
      </c>
      <c r="D8" s="191"/>
      <c r="E8" s="112"/>
      <c r="F8" s="112"/>
      <c r="G8" s="112"/>
      <c r="H8" s="112"/>
      <c r="I8" s="18"/>
      <c r="J8" s="154"/>
      <c r="K8" s="154"/>
      <c r="L8" s="154"/>
    </row>
    <row r="9" spans="1:12">
      <c r="A9" s="115"/>
      <c r="B9" s="116"/>
      <c r="C9" s="117"/>
      <c r="D9" s="118"/>
      <c r="E9" s="18"/>
      <c r="F9" s="18"/>
      <c r="G9" s="18"/>
      <c r="H9" s="18"/>
      <c r="I9" s="18"/>
      <c r="J9" s="154"/>
      <c r="K9" s="154"/>
      <c r="L9" s="154"/>
    </row>
    <row r="10" spans="1:12" ht="12.75" customHeight="1">
      <c r="A10" s="170" t="s">
        <v>253</v>
      </c>
      <c r="B10" s="215"/>
      <c r="C10" s="190" t="s">
        <v>326</v>
      </c>
      <c r="D10" s="191"/>
      <c r="E10" s="18"/>
      <c r="F10" s="18"/>
      <c r="G10" s="18"/>
      <c r="H10" s="18"/>
      <c r="I10" s="18"/>
      <c r="J10" s="154"/>
      <c r="K10" s="154"/>
      <c r="L10" s="154"/>
    </row>
    <row r="11" spans="1:12">
      <c r="A11" s="216"/>
      <c r="B11" s="215"/>
      <c r="C11" s="18"/>
      <c r="D11" s="18"/>
      <c r="E11" s="18"/>
      <c r="F11" s="18"/>
      <c r="G11" s="18"/>
      <c r="H11" s="18"/>
      <c r="I11" s="18"/>
      <c r="J11" s="154"/>
      <c r="K11" s="154"/>
      <c r="L11" s="154"/>
    </row>
    <row r="12" spans="1:12">
      <c r="A12" s="175" t="s">
        <v>254</v>
      </c>
      <c r="B12" s="176"/>
      <c r="C12" s="192" t="s">
        <v>327</v>
      </c>
      <c r="D12" s="214"/>
      <c r="E12" s="214"/>
      <c r="F12" s="214"/>
      <c r="G12" s="214"/>
      <c r="H12" s="214"/>
      <c r="I12" s="178"/>
      <c r="J12" s="154"/>
      <c r="K12" s="154"/>
      <c r="L12" s="154"/>
    </row>
    <row r="13" spans="1:12">
      <c r="A13" s="113"/>
      <c r="B13" s="114"/>
      <c r="C13" s="119"/>
      <c r="D13" s="18"/>
      <c r="E13" s="18"/>
      <c r="F13" s="18"/>
      <c r="G13" s="18"/>
      <c r="H13" s="18"/>
      <c r="I13" s="18"/>
      <c r="J13" s="154"/>
      <c r="K13" s="154"/>
      <c r="L13" s="154"/>
    </row>
    <row r="14" spans="1:12">
      <c r="A14" s="175" t="s">
        <v>255</v>
      </c>
      <c r="B14" s="176"/>
      <c r="C14" s="225">
        <v>21420</v>
      </c>
      <c r="D14" s="226"/>
      <c r="E14" s="18"/>
      <c r="F14" s="192" t="s">
        <v>328</v>
      </c>
      <c r="G14" s="214"/>
      <c r="H14" s="214"/>
      <c r="I14" s="214"/>
      <c r="J14" s="154"/>
      <c r="K14" s="154"/>
      <c r="L14" s="154"/>
    </row>
    <row r="15" spans="1:12">
      <c r="A15" s="113"/>
      <c r="B15" s="114"/>
      <c r="C15" s="18"/>
      <c r="D15" s="18"/>
      <c r="E15" s="18"/>
      <c r="F15" s="18"/>
      <c r="G15" s="18"/>
      <c r="H15" s="18"/>
      <c r="I15" s="18"/>
      <c r="J15" s="154"/>
      <c r="K15" s="154"/>
      <c r="L15" s="154"/>
    </row>
    <row r="16" spans="1:12">
      <c r="A16" s="175" t="s">
        <v>256</v>
      </c>
      <c r="B16" s="176"/>
      <c r="C16" s="192" t="s">
        <v>329</v>
      </c>
      <c r="D16" s="214"/>
      <c r="E16" s="214"/>
      <c r="F16" s="214"/>
      <c r="G16" s="214"/>
      <c r="H16" s="214"/>
      <c r="I16" s="214"/>
      <c r="J16" s="154"/>
      <c r="K16" s="154"/>
      <c r="L16" s="154"/>
    </row>
    <row r="17" spans="1:12">
      <c r="A17" s="113"/>
      <c r="B17" s="114"/>
      <c r="C17" s="18"/>
      <c r="D17" s="18"/>
      <c r="E17" s="18"/>
      <c r="F17" s="18"/>
      <c r="G17" s="18"/>
      <c r="H17" s="18"/>
      <c r="I17" s="18"/>
      <c r="J17" s="154"/>
      <c r="K17" s="154"/>
      <c r="L17" s="154"/>
    </row>
    <row r="18" spans="1:12">
      <c r="A18" s="175" t="s">
        <v>257</v>
      </c>
      <c r="B18" s="176"/>
      <c r="C18" s="211" t="s">
        <v>330</v>
      </c>
      <c r="D18" s="212"/>
      <c r="E18" s="212"/>
      <c r="F18" s="212"/>
      <c r="G18" s="212"/>
      <c r="H18" s="212"/>
      <c r="I18" s="212"/>
      <c r="J18" s="154"/>
      <c r="K18" s="154"/>
      <c r="L18" s="154"/>
    </row>
    <row r="19" spans="1:12">
      <c r="A19" s="113"/>
      <c r="B19" s="114"/>
      <c r="C19" s="119"/>
      <c r="D19" s="18"/>
      <c r="E19" s="18"/>
      <c r="F19" s="18"/>
      <c r="G19" s="18"/>
      <c r="H19" s="18"/>
      <c r="I19" s="18"/>
      <c r="J19" s="154"/>
      <c r="K19" s="154"/>
      <c r="L19" s="154"/>
    </row>
    <row r="20" spans="1:12">
      <c r="A20" s="175" t="s">
        <v>258</v>
      </c>
      <c r="B20" s="176"/>
      <c r="C20" s="211" t="s">
        <v>331</v>
      </c>
      <c r="D20" s="212"/>
      <c r="E20" s="212"/>
      <c r="F20" s="212"/>
      <c r="G20" s="212"/>
      <c r="H20" s="212"/>
      <c r="I20" s="212"/>
      <c r="J20" s="154"/>
      <c r="K20" s="154"/>
      <c r="L20" s="154"/>
    </row>
    <row r="21" spans="1:12">
      <c r="A21" s="113"/>
      <c r="B21" s="114"/>
      <c r="C21" s="119"/>
      <c r="D21" s="18"/>
      <c r="E21" s="18"/>
      <c r="F21" s="18"/>
      <c r="G21" s="18"/>
      <c r="H21" s="18"/>
      <c r="I21" s="18"/>
      <c r="J21" s="154"/>
      <c r="K21" s="154"/>
      <c r="L21" s="154"/>
    </row>
    <row r="22" spans="1:12">
      <c r="A22" s="175" t="s">
        <v>259</v>
      </c>
      <c r="B22" s="176"/>
      <c r="C22" s="67">
        <v>27</v>
      </c>
      <c r="D22" s="192" t="s">
        <v>328</v>
      </c>
      <c r="E22" s="204"/>
      <c r="F22" s="205"/>
      <c r="G22" s="175"/>
      <c r="H22" s="213"/>
      <c r="I22" s="17"/>
      <c r="J22" s="154"/>
      <c r="K22" s="154"/>
      <c r="L22" s="154"/>
    </row>
    <row r="23" spans="1:12">
      <c r="A23" s="113"/>
      <c r="B23" s="114"/>
      <c r="C23" s="18"/>
      <c r="D23" s="18"/>
      <c r="E23" s="18"/>
      <c r="F23" s="18"/>
      <c r="G23" s="18"/>
      <c r="H23" s="18"/>
      <c r="I23" s="18"/>
      <c r="J23" s="121"/>
      <c r="K23" s="121"/>
      <c r="L23" s="121"/>
    </row>
    <row r="24" spans="1:12">
      <c r="A24" s="175" t="s">
        <v>260</v>
      </c>
      <c r="B24" s="176"/>
      <c r="C24" s="67">
        <v>17</v>
      </c>
      <c r="D24" s="192" t="s">
        <v>333</v>
      </c>
      <c r="E24" s="204"/>
      <c r="F24" s="204"/>
      <c r="G24" s="205"/>
      <c r="H24" s="120" t="s">
        <v>261</v>
      </c>
      <c r="I24" s="147">
        <v>292</v>
      </c>
      <c r="J24" s="167"/>
      <c r="K24" s="167"/>
      <c r="L24" s="121"/>
    </row>
    <row r="25" spans="1:12">
      <c r="A25" s="113"/>
      <c r="B25" s="114"/>
      <c r="C25" s="18"/>
      <c r="D25" s="18"/>
      <c r="E25" s="18"/>
      <c r="F25" s="18"/>
      <c r="G25" s="114"/>
      <c r="H25" s="114" t="s">
        <v>318</v>
      </c>
      <c r="I25" s="119"/>
      <c r="J25" s="167"/>
      <c r="K25" s="167"/>
      <c r="L25" s="121"/>
    </row>
    <row r="26" spans="1:12">
      <c r="A26" s="175" t="s">
        <v>262</v>
      </c>
      <c r="B26" s="176"/>
      <c r="C26" s="68" t="s">
        <v>332</v>
      </c>
      <c r="D26" s="19"/>
      <c r="E26" s="121"/>
      <c r="F26" s="18"/>
      <c r="G26" s="206" t="s">
        <v>263</v>
      </c>
      <c r="H26" s="176"/>
      <c r="I26" s="148" t="s">
        <v>334</v>
      </c>
      <c r="J26" s="121"/>
      <c r="K26" s="121"/>
      <c r="L26" s="121"/>
    </row>
    <row r="27" spans="1:12">
      <c r="A27" s="113"/>
      <c r="B27" s="114"/>
      <c r="C27" s="18"/>
      <c r="D27" s="18"/>
      <c r="E27" s="18"/>
      <c r="F27" s="18"/>
      <c r="G27" s="18"/>
      <c r="H27" s="18"/>
      <c r="I27" s="149"/>
      <c r="J27" s="154"/>
      <c r="K27" s="154"/>
      <c r="L27" s="154"/>
    </row>
    <row r="28" spans="1:12">
      <c r="A28" s="207" t="s">
        <v>264</v>
      </c>
      <c r="B28" s="208"/>
      <c r="C28" s="209"/>
      <c r="D28" s="209"/>
      <c r="E28" s="208" t="s">
        <v>265</v>
      </c>
      <c r="F28" s="210"/>
      <c r="G28" s="210"/>
      <c r="H28" s="209" t="s">
        <v>266</v>
      </c>
      <c r="I28" s="209"/>
      <c r="J28" s="154"/>
      <c r="K28" s="154"/>
      <c r="L28" s="154"/>
    </row>
    <row r="29" spans="1:12">
      <c r="A29" s="122"/>
      <c r="B29" s="121"/>
      <c r="C29" s="121"/>
      <c r="D29" s="118"/>
      <c r="E29" s="18"/>
      <c r="F29" s="18"/>
      <c r="G29" s="18"/>
      <c r="H29" s="123"/>
      <c r="I29" s="149"/>
      <c r="J29" s="154"/>
      <c r="K29" s="154"/>
      <c r="L29" s="154"/>
    </row>
    <row r="30" spans="1:12">
      <c r="A30" s="200"/>
      <c r="B30" s="193"/>
      <c r="C30" s="193"/>
      <c r="D30" s="194"/>
      <c r="E30" s="200"/>
      <c r="F30" s="193"/>
      <c r="G30" s="193"/>
      <c r="H30" s="190"/>
      <c r="I30" s="201"/>
      <c r="J30" s="154"/>
      <c r="K30" s="154"/>
      <c r="L30" s="154"/>
    </row>
    <row r="31" spans="1:12">
      <c r="A31" s="113"/>
      <c r="B31" s="114"/>
      <c r="C31" s="119"/>
      <c r="D31" s="202"/>
      <c r="E31" s="202"/>
      <c r="F31" s="202"/>
      <c r="G31" s="203"/>
      <c r="H31" s="18"/>
      <c r="I31" s="150"/>
      <c r="J31" s="154"/>
      <c r="K31" s="154"/>
      <c r="L31" s="154"/>
    </row>
    <row r="32" spans="1:12">
      <c r="A32" s="200"/>
      <c r="B32" s="193"/>
      <c r="C32" s="193"/>
      <c r="D32" s="194"/>
      <c r="E32" s="200"/>
      <c r="F32" s="193"/>
      <c r="G32" s="193"/>
      <c r="H32" s="190"/>
      <c r="I32" s="201"/>
      <c r="J32" s="154"/>
      <c r="K32" s="154"/>
      <c r="L32" s="154"/>
    </row>
    <row r="33" spans="1:12">
      <c r="A33" s="113"/>
      <c r="B33" s="114"/>
      <c r="C33" s="119"/>
      <c r="D33" s="124"/>
      <c r="E33" s="124"/>
      <c r="F33" s="124"/>
      <c r="G33" s="112"/>
      <c r="H33" s="18"/>
      <c r="I33" s="151"/>
      <c r="J33" s="154"/>
      <c r="K33" s="154"/>
      <c r="L33" s="154"/>
    </row>
    <row r="34" spans="1:12">
      <c r="A34" s="200"/>
      <c r="B34" s="193"/>
      <c r="C34" s="193"/>
      <c r="D34" s="194"/>
      <c r="E34" s="200"/>
      <c r="F34" s="193"/>
      <c r="G34" s="193"/>
      <c r="H34" s="190"/>
      <c r="I34" s="191"/>
      <c r="J34" s="154"/>
      <c r="K34" s="154"/>
      <c r="L34" s="154"/>
    </row>
    <row r="35" spans="1:12">
      <c r="A35" s="113"/>
      <c r="B35" s="114"/>
      <c r="C35" s="119"/>
      <c r="D35" s="124"/>
      <c r="E35" s="124"/>
      <c r="F35" s="124"/>
      <c r="G35" s="112"/>
      <c r="H35" s="18"/>
      <c r="I35" s="151"/>
      <c r="J35" s="154"/>
      <c r="K35" s="154"/>
      <c r="L35" s="154"/>
    </row>
    <row r="36" spans="1:12">
      <c r="A36" s="200"/>
      <c r="B36" s="193"/>
      <c r="C36" s="193"/>
      <c r="D36" s="194"/>
      <c r="E36" s="200"/>
      <c r="F36" s="193"/>
      <c r="G36" s="193"/>
      <c r="H36" s="190"/>
      <c r="I36" s="191"/>
      <c r="J36" s="154"/>
      <c r="K36" s="154"/>
      <c r="L36" s="154"/>
    </row>
    <row r="37" spans="1:12">
      <c r="A37" s="125"/>
      <c r="B37" s="126"/>
      <c r="C37" s="195"/>
      <c r="D37" s="196"/>
      <c r="E37" s="18"/>
      <c r="F37" s="195"/>
      <c r="G37" s="196"/>
      <c r="H37" s="18"/>
      <c r="I37" s="18"/>
      <c r="J37" s="154"/>
      <c r="K37" s="154"/>
      <c r="L37" s="154"/>
    </row>
    <row r="38" spans="1:12">
      <c r="A38" s="200"/>
      <c r="B38" s="193"/>
      <c r="C38" s="193"/>
      <c r="D38" s="194"/>
      <c r="E38" s="200"/>
      <c r="F38" s="193"/>
      <c r="G38" s="193"/>
      <c r="H38" s="190"/>
      <c r="I38" s="191"/>
      <c r="J38" s="154"/>
      <c r="K38" s="154"/>
      <c r="L38" s="154"/>
    </row>
    <row r="39" spans="1:12">
      <c r="A39" s="125"/>
      <c r="B39" s="126"/>
      <c r="C39" s="127"/>
      <c r="D39" s="128"/>
      <c r="E39" s="18"/>
      <c r="F39" s="127"/>
      <c r="G39" s="128"/>
      <c r="H39" s="18"/>
      <c r="I39" s="18"/>
      <c r="J39" s="154"/>
      <c r="K39" s="154"/>
      <c r="L39" s="154"/>
    </row>
    <row r="40" spans="1:12">
      <c r="A40" s="200"/>
      <c r="B40" s="193"/>
      <c r="C40" s="193"/>
      <c r="D40" s="194"/>
      <c r="E40" s="200"/>
      <c r="F40" s="193"/>
      <c r="G40" s="193"/>
      <c r="H40" s="190"/>
      <c r="I40" s="191"/>
      <c r="J40" s="154"/>
      <c r="K40" s="154"/>
      <c r="L40" s="154"/>
    </row>
    <row r="41" spans="1:12">
      <c r="A41" s="69"/>
      <c r="B41" s="121"/>
      <c r="C41" s="121"/>
      <c r="D41" s="121"/>
      <c r="E41" s="17"/>
      <c r="F41" s="129"/>
      <c r="G41" s="129"/>
      <c r="H41" s="70"/>
      <c r="I41" s="152"/>
      <c r="J41" s="154"/>
      <c r="K41" s="154"/>
      <c r="L41" s="154"/>
    </row>
    <row r="42" spans="1:12">
      <c r="A42" s="125"/>
      <c r="B42" s="126"/>
      <c r="C42" s="127"/>
      <c r="D42" s="128"/>
      <c r="E42" s="18"/>
      <c r="F42" s="127"/>
      <c r="G42" s="128"/>
      <c r="H42" s="18"/>
      <c r="I42" s="18"/>
      <c r="J42" s="154"/>
      <c r="K42" s="154"/>
      <c r="L42" s="154"/>
    </row>
    <row r="43" spans="1:12">
      <c r="A43" s="130"/>
      <c r="B43" s="131"/>
      <c r="C43" s="131"/>
      <c r="D43" s="117"/>
      <c r="E43" s="117"/>
      <c r="F43" s="131"/>
      <c r="G43" s="117"/>
      <c r="H43" s="117"/>
      <c r="I43" s="117"/>
      <c r="J43" s="154"/>
      <c r="K43" s="154"/>
      <c r="L43" s="154"/>
    </row>
    <row r="44" spans="1:12" ht="12.75" customHeight="1">
      <c r="A44" s="170" t="s">
        <v>267</v>
      </c>
      <c r="B44" s="171"/>
      <c r="C44" s="190"/>
      <c r="D44" s="191"/>
      <c r="E44" s="118"/>
      <c r="F44" s="192"/>
      <c r="G44" s="193"/>
      <c r="H44" s="193"/>
      <c r="I44" s="194"/>
      <c r="J44" s="154"/>
      <c r="K44" s="154"/>
      <c r="L44" s="154"/>
    </row>
    <row r="45" spans="1:12">
      <c r="A45" s="125"/>
      <c r="B45" s="126"/>
      <c r="C45" s="195"/>
      <c r="D45" s="196"/>
      <c r="E45" s="18"/>
      <c r="F45" s="195"/>
      <c r="G45" s="197"/>
      <c r="H45" s="132"/>
      <c r="I45" s="132"/>
      <c r="J45" s="154"/>
      <c r="K45" s="154"/>
      <c r="L45" s="154"/>
    </row>
    <row r="46" spans="1:12" ht="12.75" customHeight="1">
      <c r="A46" s="170" t="s">
        <v>268</v>
      </c>
      <c r="B46" s="171"/>
      <c r="C46" s="192" t="s">
        <v>335</v>
      </c>
      <c r="D46" s="198"/>
      <c r="E46" s="198"/>
      <c r="F46" s="198"/>
      <c r="G46" s="198"/>
      <c r="H46" s="198"/>
      <c r="I46" s="199"/>
      <c r="J46" s="154"/>
      <c r="K46" s="154"/>
      <c r="L46" s="154"/>
    </row>
    <row r="47" spans="1:12">
      <c r="A47" s="113"/>
      <c r="B47" s="114"/>
      <c r="C47" s="119" t="s">
        <v>269</v>
      </c>
      <c r="D47" s="18"/>
      <c r="E47" s="18"/>
      <c r="F47" s="18"/>
      <c r="G47" s="18"/>
      <c r="H47" s="18"/>
      <c r="I47" s="18"/>
      <c r="J47" s="154"/>
      <c r="K47" s="154"/>
      <c r="L47" s="154"/>
    </row>
    <row r="48" spans="1:12">
      <c r="A48" s="170" t="s">
        <v>270</v>
      </c>
      <c r="B48" s="171"/>
      <c r="C48" s="177" t="s">
        <v>336</v>
      </c>
      <c r="D48" s="173"/>
      <c r="E48" s="174"/>
      <c r="F48" s="18"/>
      <c r="G48" s="120" t="s">
        <v>271</v>
      </c>
      <c r="H48" s="177" t="s">
        <v>337</v>
      </c>
      <c r="I48" s="174"/>
      <c r="J48" s="154"/>
      <c r="K48" s="154"/>
      <c r="L48" s="154"/>
    </row>
    <row r="49" spans="1:12">
      <c r="A49" s="113"/>
      <c r="B49" s="114"/>
      <c r="C49" s="119"/>
      <c r="D49" s="18"/>
      <c r="E49" s="18"/>
      <c r="F49" s="18"/>
      <c r="G49" s="18"/>
      <c r="H49" s="18"/>
      <c r="I49" s="18"/>
      <c r="J49" s="154"/>
      <c r="K49" s="154"/>
      <c r="L49" s="154"/>
    </row>
    <row r="50" spans="1:12" ht="12.75" customHeight="1">
      <c r="A50" s="170" t="s">
        <v>257</v>
      </c>
      <c r="B50" s="171"/>
      <c r="C50" s="172" t="s">
        <v>340</v>
      </c>
      <c r="D50" s="173"/>
      <c r="E50" s="173"/>
      <c r="F50" s="173"/>
      <c r="G50" s="173"/>
      <c r="H50" s="173"/>
      <c r="I50" s="174"/>
      <c r="J50" s="154"/>
      <c r="K50" s="154"/>
      <c r="L50" s="154"/>
    </row>
    <row r="51" spans="1:12">
      <c r="A51" s="113"/>
      <c r="B51" s="114"/>
      <c r="C51" s="18"/>
      <c r="D51" s="18"/>
      <c r="E51" s="18"/>
      <c r="F51" s="18"/>
      <c r="G51" s="18"/>
      <c r="H51" s="18"/>
      <c r="I51" s="18"/>
      <c r="J51" s="154"/>
      <c r="K51" s="154"/>
      <c r="L51" s="154"/>
    </row>
    <row r="52" spans="1:12">
      <c r="A52" s="175" t="s">
        <v>272</v>
      </c>
      <c r="B52" s="176"/>
      <c r="C52" s="177" t="s">
        <v>393</v>
      </c>
      <c r="D52" s="173"/>
      <c r="E52" s="173"/>
      <c r="F52" s="173"/>
      <c r="G52" s="173"/>
      <c r="H52" s="173"/>
      <c r="I52" s="178"/>
      <c r="J52" s="154"/>
      <c r="K52" s="154"/>
      <c r="L52" s="154"/>
    </row>
    <row r="53" spans="1:12">
      <c r="A53" s="133"/>
      <c r="B53" s="117"/>
      <c r="C53" s="189" t="s">
        <v>273</v>
      </c>
      <c r="D53" s="189"/>
      <c r="E53" s="189"/>
      <c r="F53" s="189"/>
      <c r="G53" s="189"/>
      <c r="H53" s="189"/>
      <c r="I53" s="12"/>
      <c r="J53" s="154"/>
      <c r="K53" s="154"/>
      <c r="L53" s="154"/>
    </row>
    <row r="54" spans="1:12">
      <c r="A54" s="133"/>
      <c r="B54" s="117"/>
      <c r="C54" s="134"/>
      <c r="D54" s="134"/>
      <c r="E54" s="134"/>
      <c r="F54" s="134"/>
      <c r="G54" s="134"/>
      <c r="H54" s="134"/>
      <c r="I54" s="12"/>
      <c r="J54" s="154"/>
      <c r="K54" s="154"/>
      <c r="L54" s="154"/>
    </row>
    <row r="55" spans="1:12">
      <c r="A55" s="133"/>
      <c r="B55" s="179" t="s">
        <v>274</v>
      </c>
      <c r="C55" s="180"/>
      <c r="D55" s="180"/>
      <c r="E55" s="180"/>
      <c r="F55" s="30"/>
      <c r="G55" s="30"/>
      <c r="H55" s="30"/>
      <c r="I55" s="153"/>
      <c r="J55" s="154"/>
      <c r="K55" s="154"/>
      <c r="L55" s="154"/>
    </row>
    <row r="56" spans="1:12">
      <c r="A56" s="133"/>
      <c r="B56" s="181" t="s">
        <v>306</v>
      </c>
      <c r="C56" s="182"/>
      <c r="D56" s="182"/>
      <c r="E56" s="182"/>
      <c r="F56" s="182"/>
      <c r="G56" s="182"/>
      <c r="H56" s="182"/>
      <c r="I56" s="183"/>
      <c r="J56" s="154"/>
      <c r="K56" s="154"/>
      <c r="L56" s="154"/>
    </row>
    <row r="57" spans="1:12">
      <c r="A57" s="133"/>
      <c r="B57" s="181" t="s">
        <v>307</v>
      </c>
      <c r="C57" s="182"/>
      <c r="D57" s="182"/>
      <c r="E57" s="182"/>
      <c r="F57" s="182"/>
      <c r="G57" s="182"/>
      <c r="H57" s="182"/>
      <c r="I57" s="153"/>
      <c r="J57" s="154"/>
      <c r="K57" s="154"/>
      <c r="L57" s="154"/>
    </row>
    <row r="58" spans="1:12">
      <c r="A58" s="133"/>
      <c r="B58" s="181" t="s">
        <v>308</v>
      </c>
      <c r="C58" s="182"/>
      <c r="D58" s="182"/>
      <c r="E58" s="182"/>
      <c r="F58" s="182"/>
      <c r="G58" s="182"/>
      <c r="H58" s="182"/>
      <c r="I58" s="183"/>
      <c r="J58" s="154"/>
      <c r="K58" s="154"/>
      <c r="L58" s="154"/>
    </row>
    <row r="59" spans="1:12">
      <c r="A59" s="133"/>
      <c r="B59" s="181" t="s">
        <v>309</v>
      </c>
      <c r="C59" s="182"/>
      <c r="D59" s="182"/>
      <c r="E59" s="182"/>
      <c r="F59" s="182"/>
      <c r="G59" s="182"/>
      <c r="H59" s="182"/>
      <c r="I59" s="183"/>
      <c r="J59" s="154"/>
      <c r="K59" s="154"/>
      <c r="L59" s="154"/>
    </row>
    <row r="60" spans="1:12">
      <c r="A60" s="133"/>
      <c r="B60" s="106"/>
      <c r="C60" s="107"/>
      <c r="D60" s="107"/>
      <c r="E60" s="107"/>
      <c r="F60" s="107"/>
      <c r="G60" s="107"/>
      <c r="H60" s="107"/>
      <c r="I60" s="144"/>
      <c r="J60" s="154"/>
      <c r="K60" s="154"/>
      <c r="L60" s="154"/>
    </row>
    <row r="61" spans="1:12" ht="13.8" thickBot="1">
      <c r="A61" s="65" t="s">
        <v>275</v>
      </c>
      <c r="B61" s="18"/>
      <c r="C61" s="18"/>
      <c r="D61" s="18"/>
      <c r="E61" s="18"/>
      <c r="F61" s="18"/>
      <c r="G61" s="135"/>
      <c r="H61" s="136"/>
      <c r="I61" s="135"/>
      <c r="J61" s="154"/>
      <c r="K61" s="154"/>
      <c r="L61" s="154"/>
    </row>
    <row r="62" spans="1:12">
      <c r="A62" s="111"/>
      <c r="B62" s="18"/>
      <c r="C62" s="18"/>
      <c r="D62" s="18"/>
      <c r="E62" s="117" t="s">
        <v>276</v>
      </c>
      <c r="F62" s="121"/>
      <c r="G62" s="184" t="s">
        <v>277</v>
      </c>
      <c r="H62" s="185"/>
      <c r="I62" s="186"/>
      <c r="J62" s="154"/>
      <c r="K62" s="154"/>
      <c r="L62" s="154"/>
    </row>
    <row r="63" spans="1:12">
      <c r="A63" s="137"/>
      <c r="B63" s="138"/>
      <c r="C63" s="139"/>
      <c r="D63" s="139"/>
      <c r="E63" s="139"/>
      <c r="F63" s="139"/>
      <c r="G63" s="168"/>
      <c r="H63" s="169"/>
      <c r="I63" s="139"/>
      <c r="J63" s="154"/>
      <c r="K63" s="154"/>
      <c r="L63" s="154"/>
    </row>
  </sheetData>
  <protectedRanges>
    <protectedRange sqref="E2 H2 C6:D6 C8:D8 C10:D10 C12:I12 C14:D14 F14:I14 C16:I16 C18:I18 C20:I20 C24:G24 C22:F22 C26 I26 I24 A30:I30 A32:I32 A34:D34" name="Range1_1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48" right="0.2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FF"/>
  </sheetPr>
  <dimension ref="A1:P122"/>
  <sheetViews>
    <sheetView view="pageBreakPreview" topLeftCell="A67" zoomScaleNormal="100" zoomScaleSheetLayoutView="100" workbookViewId="0">
      <selection activeCell="J85" sqref="J85"/>
    </sheetView>
  </sheetViews>
  <sheetFormatPr defaultColWidth="9.109375" defaultRowHeight="13.2"/>
  <cols>
    <col min="1" max="7" width="9.109375" style="31"/>
    <col min="8" max="8" width="5.88671875" style="31" customWidth="1"/>
    <col min="9" max="9" width="9.109375" style="31"/>
    <col min="10" max="10" width="12" style="31" customWidth="1"/>
    <col min="11" max="11" width="11.33203125" style="31" customWidth="1"/>
    <col min="12" max="12" width="9.109375" style="31"/>
    <col min="13" max="13" width="13.33203125" style="31" customWidth="1"/>
    <col min="14" max="15" width="9.109375" style="31"/>
    <col min="16" max="16" width="9.6640625" style="31" bestFit="1" customWidth="1"/>
    <col min="17" max="16384" width="9.109375" style="31"/>
  </cols>
  <sheetData>
    <row r="1" spans="1:16" ht="12.75" customHeight="1">
      <c r="A1" s="237" t="s">
        <v>153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6" ht="12.75" customHeight="1">
      <c r="A2" s="238" t="s">
        <v>405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6">
      <c r="A3" s="239" t="s">
        <v>338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6" ht="21.6">
      <c r="A4" s="242" t="s">
        <v>59</v>
      </c>
      <c r="B4" s="243"/>
      <c r="C4" s="243"/>
      <c r="D4" s="243"/>
      <c r="E4" s="243"/>
      <c r="F4" s="243"/>
      <c r="G4" s="243"/>
      <c r="H4" s="244"/>
      <c r="I4" s="37" t="s">
        <v>278</v>
      </c>
      <c r="J4" s="38" t="s">
        <v>319</v>
      </c>
      <c r="K4" s="39" t="s">
        <v>320</v>
      </c>
    </row>
    <row r="5" spans="1:16">
      <c r="A5" s="242"/>
      <c r="B5" s="243"/>
      <c r="C5" s="243"/>
      <c r="D5" s="243"/>
      <c r="E5" s="243"/>
      <c r="F5" s="243"/>
      <c r="G5" s="243"/>
      <c r="H5" s="244"/>
      <c r="I5" s="100"/>
      <c r="J5" s="101" t="s">
        <v>397</v>
      </c>
      <c r="K5" s="35" t="s">
        <v>404</v>
      </c>
    </row>
    <row r="6" spans="1:16">
      <c r="A6" s="227">
        <v>1</v>
      </c>
      <c r="B6" s="227"/>
      <c r="C6" s="227"/>
      <c r="D6" s="227"/>
      <c r="E6" s="227"/>
      <c r="F6" s="227"/>
      <c r="G6" s="227"/>
      <c r="H6" s="227"/>
      <c r="I6" s="36">
        <v>2</v>
      </c>
      <c r="J6" s="35">
        <v>3</v>
      </c>
      <c r="K6" s="35">
        <v>4</v>
      </c>
    </row>
    <row r="7" spans="1:16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6">
      <c r="A8" s="231" t="s">
        <v>60</v>
      </c>
      <c r="B8" s="232"/>
      <c r="C8" s="232"/>
      <c r="D8" s="232"/>
      <c r="E8" s="232"/>
      <c r="F8" s="232"/>
      <c r="G8" s="232"/>
      <c r="H8" s="233"/>
      <c r="I8" s="3">
        <v>1</v>
      </c>
      <c r="J8" s="6"/>
      <c r="K8" s="6"/>
      <c r="M8" s="92"/>
    </row>
    <row r="9" spans="1:16">
      <c r="A9" s="234" t="s">
        <v>13</v>
      </c>
      <c r="B9" s="235"/>
      <c r="C9" s="235"/>
      <c r="D9" s="235"/>
      <c r="E9" s="235"/>
      <c r="F9" s="235"/>
      <c r="G9" s="235"/>
      <c r="H9" s="236"/>
      <c r="I9" s="1">
        <v>2</v>
      </c>
      <c r="J9" s="32">
        <f>J10+J17+J27+J36+J40</f>
        <v>373388401.06999999</v>
      </c>
      <c r="K9" s="32">
        <f>K10+K17+K27+K36+K40</f>
        <v>376753159</v>
      </c>
      <c r="M9" s="92"/>
      <c r="N9" s="92"/>
      <c r="P9" s="92"/>
    </row>
    <row r="10" spans="1:16">
      <c r="A10" s="245" t="s">
        <v>205</v>
      </c>
      <c r="B10" s="246"/>
      <c r="C10" s="246"/>
      <c r="D10" s="246"/>
      <c r="E10" s="246"/>
      <c r="F10" s="246"/>
      <c r="G10" s="246"/>
      <c r="H10" s="247"/>
      <c r="I10" s="1">
        <v>3</v>
      </c>
      <c r="J10" s="32">
        <f>SUM(J11:J16)</f>
        <v>530172</v>
      </c>
      <c r="K10" s="32">
        <f>SUM(K11:K16)</f>
        <v>469372</v>
      </c>
      <c r="M10" s="92"/>
      <c r="N10" s="92"/>
      <c r="P10" s="92"/>
    </row>
    <row r="11" spans="1:16">
      <c r="A11" s="245" t="s">
        <v>112</v>
      </c>
      <c r="B11" s="246"/>
      <c r="C11" s="246"/>
      <c r="D11" s="246"/>
      <c r="E11" s="246"/>
      <c r="F11" s="246"/>
      <c r="G11" s="246"/>
      <c r="H11" s="247"/>
      <c r="I11" s="1">
        <v>4</v>
      </c>
      <c r="J11" s="7"/>
      <c r="K11" s="7"/>
      <c r="M11" s="92"/>
      <c r="N11" s="92"/>
      <c r="P11" s="92"/>
    </row>
    <row r="12" spans="1:16">
      <c r="A12" s="245" t="s">
        <v>14</v>
      </c>
      <c r="B12" s="246"/>
      <c r="C12" s="246"/>
      <c r="D12" s="246"/>
      <c r="E12" s="246"/>
      <c r="F12" s="246"/>
      <c r="G12" s="246"/>
      <c r="H12" s="247"/>
      <c r="I12" s="1">
        <v>5</v>
      </c>
      <c r="J12" s="7">
        <v>453140</v>
      </c>
      <c r="K12" s="7">
        <v>445497</v>
      </c>
      <c r="M12" s="92"/>
      <c r="N12" s="92"/>
      <c r="P12" s="92"/>
    </row>
    <row r="13" spans="1:16">
      <c r="A13" s="245" t="s">
        <v>113</v>
      </c>
      <c r="B13" s="246"/>
      <c r="C13" s="246"/>
      <c r="D13" s="246"/>
      <c r="E13" s="246"/>
      <c r="F13" s="246"/>
      <c r="G13" s="246"/>
      <c r="H13" s="247"/>
      <c r="I13" s="1">
        <v>6</v>
      </c>
      <c r="J13" s="7"/>
      <c r="K13" s="7"/>
      <c r="M13" s="92"/>
      <c r="N13" s="92"/>
      <c r="P13" s="92"/>
    </row>
    <row r="14" spans="1:16">
      <c r="A14" s="245" t="s">
        <v>208</v>
      </c>
      <c r="B14" s="246"/>
      <c r="C14" s="246"/>
      <c r="D14" s="246"/>
      <c r="E14" s="246"/>
      <c r="F14" s="246"/>
      <c r="G14" s="246"/>
      <c r="H14" s="247"/>
      <c r="I14" s="1">
        <v>7</v>
      </c>
      <c r="J14" s="7"/>
      <c r="K14" s="7"/>
      <c r="M14" s="92"/>
      <c r="N14" s="92"/>
      <c r="P14" s="92"/>
    </row>
    <row r="15" spans="1:16">
      <c r="A15" s="245" t="s">
        <v>209</v>
      </c>
      <c r="B15" s="246"/>
      <c r="C15" s="246"/>
      <c r="D15" s="246"/>
      <c r="E15" s="246"/>
      <c r="F15" s="246"/>
      <c r="G15" s="246"/>
      <c r="H15" s="247"/>
      <c r="I15" s="1">
        <v>8</v>
      </c>
      <c r="J15" s="7">
        <v>77032</v>
      </c>
      <c r="K15" s="7">
        <v>23875</v>
      </c>
      <c r="M15" s="92"/>
      <c r="N15" s="92"/>
      <c r="P15" s="92"/>
    </row>
    <row r="16" spans="1:16">
      <c r="A16" s="245" t="s">
        <v>210</v>
      </c>
      <c r="B16" s="246"/>
      <c r="C16" s="246"/>
      <c r="D16" s="246"/>
      <c r="E16" s="246"/>
      <c r="F16" s="246"/>
      <c r="G16" s="246"/>
      <c r="H16" s="247"/>
      <c r="I16" s="1">
        <v>9</v>
      </c>
      <c r="J16" s="7"/>
      <c r="K16" s="7"/>
      <c r="M16" s="92"/>
      <c r="N16" s="92"/>
      <c r="P16" s="92"/>
    </row>
    <row r="17" spans="1:16">
      <c r="A17" s="245" t="s">
        <v>206</v>
      </c>
      <c r="B17" s="246"/>
      <c r="C17" s="246"/>
      <c r="D17" s="246"/>
      <c r="E17" s="246"/>
      <c r="F17" s="246"/>
      <c r="G17" s="246"/>
      <c r="H17" s="247"/>
      <c r="I17" s="1">
        <v>10</v>
      </c>
      <c r="J17" s="32">
        <f>SUM(J18:J26)</f>
        <v>343649046.06999999</v>
      </c>
      <c r="K17" s="32">
        <f>SUM(K18:K26)</f>
        <v>347076241</v>
      </c>
      <c r="M17" s="92"/>
      <c r="N17" s="92"/>
      <c r="P17" s="92"/>
    </row>
    <row r="18" spans="1:16">
      <c r="A18" s="245" t="s">
        <v>211</v>
      </c>
      <c r="B18" s="246"/>
      <c r="C18" s="246"/>
      <c r="D18" s="246"/>
      <c r="E18" s="246"/>
      <c r="F18" s="246"/>
      <c r="G18" s="246"/>
      <c r="H18" s="247"/>
      <c r="I18" s="1">
        <v>11</v>
      </c>
      <c r="J18" s="7">
        <v>49080074</v>
      </c>
      <c r="K18" s="7">
        <v>49080074</v>
      </c>
      <c r="M18" s="92"/>
      <c r="N18" s="92"/>
      <c r="P18" s="92"/>
    </row>
    <row r="19" spans="1:16">
      <c r="A19" s="245" t="s">
        <v>247</v>
      </c>
      <c r="B19" s="246"/>
      <c r="C19" s="246"/>
      <c r="D19" s="246"/>
      <c r="E19" s="246"/>
      <c r="F19" s="246"/>
      <c r="G19" s="246"/>
      <c r="H19" s="247"/>
      <c r="I19" s="1">
        <v>12</v>
      </c>
      <c r="J19" s="7">
        <v>268300079</v>
      </c>
      <c r="K19" s="7">
        <v>263839315</v>
      </c>
      <c r="M19" s="92"/>
      <c r="N19" s="92"/>
      <c r="P19" s="92"/>
    </row>
    <row r="20" spans="1:16">
      <c r="A20" s="245" t="s">
        <v>212</v>
      </c>
      <c r="B20" s="246"/>
      <c r="C20" s="246"/>
      <c r="D20" s="246"/>
      <c r="E20" s="246"/>
      <c r="F20" s="246"/>
      <c r="G20" s="246"/>
      <c r="H20" s="247"/>
      <c r="I20" s="1">
        <v>13</v>
      </c>
      <c r="J20" s="7">
        <v>23727114</v>
      </c>
      <c r="K20" s="7">
        <v>22958712</v>
      </c>
      <c r="M20" s="92"/>
      <c r="N20" s="92"/>
      <c r="P20" s="92"/>
    </row>
    <row r="21" spans="1:16">
      <c r="A21" s="245" t="s">
        <v>27</v>
      </c>
      <c r="B21" s="246"/>
      <c r="C21" s="246"/>
      <c r="D21" s="246"/>
      <c r="E21" s="246"/>
      <c r="F21" s="246"/>
      <c r="G21" s="246"/>
      <c r="H21" s="247"/>
      <c r="I21" s="1">
        <v>14</v>
      </c>
      <c r="J21" s="7">
        <v>474279.73</v>
      </c>
      <c r="K21" s="7">
        <v>231919</v>
      </c>
      <c r="M21" s="92"/>
      <c r="N21" s="92"/>
      <c r="P21" s="92"/>
    </row>
    <row r="22" spans="1:16">
      <c r="A22" s="245" t="s">
        <v>28</v>
      </c>
      <c r="B22" s="246"/>
      <c r="C22" s="246"/>
      <c r="D22" s="246"/>
      <c r="E22" s="246"/>
      <c r="F22" s="246"/>
      <c r="G22" s="246"/>
      <c r="H22" s="247"/>
      <c r="I22" s="1">
        <v>15</v>
      </c>
      <c r="J22" s="7"/>
      <c r="K22" s="7"/>
      <c r="M22" s="92"/>
      <c r="N22" s="92"/>
      <c r="P22" s="92"/>
    </row>
    <row r="23" spans="1:16">
      <c r="A23" s="245" t="s">
        <v>72</v>
      </c>
      <c r="B23" s="246"/>
      <c r="C23" s="246"/>
      <c r="D23" s="246"/>
      <c r="E23" s="246"/>
      <c r="F23" s="246"/>
      <c r="G23" s="246"/>
      <c r="H23" s="247"/>
      <c r="I23" s="1">
        <v>16</v>
      </c>
      <c r="J23" s="7">
        <v>700000</v>
      </c>
      <c r="K23" s="7">
        <v>1056185</v>
      </c>
      <c r="M23" s="92"/>
      <c r="N23" s="92"/>
      <c r="P23" s="92"/>
    </row>
    <row r="24" spans="1:16">
      <c r="A24" s="245" t="s">
        <v>73</v>
      </c>
      <c r="B24" s="246"/>
      <c r="C24" s="246"/>
      <c r="D24" s="246"/>
      <c r="E24" s="246"/>
      <c r="F24" s="246"/>
      <c r="G24" s="246"/>
      <c r="H24" s="247"/>
      <c r="I24" s="1">
        <v>17</v>
      </c>
      <c r="J24" s="7">
        <v>1028626</v>
      </c>
      <c r="K24" s="7">
        <v>9607216</v>
      </c>
      <c r="M24" s="92"/>
      <c r="N24" s="92"/>
      <c r="P24" s="92"/>
    </row>
    <row r="25" spans="1:16">
      <c r="A25" s="245" t="s">
        <v>74</v>
      </c>
      <c r="B25" s="246"/>
      <c r="C25" s="246"/>
      <c r="D25" s="246"/>
      <c r="E25" s="246"/>
      <c r="F25" s="246"/>
      <c r="G25" s="246"/>
      <c r="H25" s="247"/>
      <c r="I25" s="1">
        <v>18</v>
      </c>
      <c r="J25" s="7">
        <v>338873.34</v>
      </c>
      <c r="K25" s="7">
        <v>302820</v>
      </c>
      <c r="M25" s="92"/>
      <c r="N25" s="92"/>
      <c r="P25" s="92"/>
    </row>
    <row r="26" spans="1:16">
      <c r="A26" s="245" t="s">
        <v>75</v>
      </c>
      <c r="B26" s="246"/>
      <c r="C26" s="246"/>
      <c r="D26" s="246"/>
      <c r="E26" s="246"/>
      <c r="F26" s="246"/>
      <c r="G26" s="246"/>
      <c r="H26" s="247"/>
      <c r="I26" s="1">
        <v>19</v>
      </c>
      <c r="J26" s="7"/>
      <c r="K26" s="7"/>
      <c r="M26" s="92"/>
      <c r="N26" s="92"/>
      <c r="P26" s="92"/>
    </row>
    <row r="27" spans="1:16">
      <c r="A27" s="245" t="s">
        <v>190</v>
      </c>
      <c r="B27" s="246"/>
      <c r="C27" s="246"/>
      <c r="D27" s="246"/>
      <c r="E27" s="246"/>
      <c r="F27" s="246"/>
      <c r="G27" s="246"/>
      <c r="H27" s="247"/>
      <c r="I27" s="1">
        <v>20</v>
      </c>
      <c r="J27" s="32">
        <f>SUM(J28:J35)</f>
        <v>20509900</v>
      </c>
      <c r="K27" s="32">
        <f>SUM(K28:K35)</f>
        <v>20509900</v>
      </c>
      <c r="M27" s="92"/>
      <c r="N27" s="92"/>
      <c r="P27" s="92"/>
    </row>
    <row r="28" spans="1:16">
      <c r="A28" s="245" t="s">
        <v>76</v>
      </c>
      <c r="B28" s="246"/>
      <c r="C28" s="246"/>
      <c r="D28" s="246"/>
      <c r="E28" s="246"/>
      <c r="F28" s="246"/>
      <c r="G28" s="246"/>
      <c r="H28" s="247"/>
      <c r="I28" s="1">
        <v>21</v>
      </c>
      <c r="J28" s="7">
        <v>20509900</v>
      </c>
      <c r="K28" s="7">
        <v>20509900</v>
      </c>
      <c r="M28" s="92"/>
      <c r="N28" s="92"/>
      <c r="P28" s="92"/>
    </row>
    <row r="29" spans="1:16">
      <c r="A29" s="245" t="s">
        <v>77</v>
      </c>
      <c r="B29" s="246"/>
      <c r="C29" s="246"/>
      <c r="D29" s="246"/>
      <c r="E29" s="246"/>
      <c r="F29" s="246"/>
      <c r="G29" s="246"/>
      <c r="H29" s="247"/>
      <c r="I29" s="1">
        <v>22</v>
      </c>
      <c r="J29" s="7"/>
      <c r="K29" s="7"/>
      <c r="M29" s="92"/>
      <c r="N29" s="92"/>
      <c r="P29" s="92"/>
    </row>
    <row r="30" spans="1:16">
      <c r="A30" s="245" t="s">
        <v>78</v>
      </c>
      <c r="B30" s="246"/>
      <c r="C30" s="246"/>
      <c r="D30" s="246"/>
      <c r="E30" s="246"/>
      <c r="F30" s="246"/>
      <c r="G30" s="246"/>
      <c r="H30" s="247"/>
      <c r="I30" s="1">
        <v>23</v>
      </c>
      <c r="J30" s="7"/>
      <c r="K30" s="7"/>
      <c r="M30" s="92"/>
      <c r="N30" s="92"/>
      <c r="P30" s="92"/>
    </row>
    <row r="31" spans="1:16">
      <c r="A31" s="245" t="s">
        <v>83</v>
      </c>
      <c r="B31" s="246"/>
      <c r="C31" s="246"/>
      <c r="D31" s="246"/>
      <c r="E31" s="246"/>
      <c r="F31" s="246"/>
      <c r="G31" s="246"/>
      <c r="H31" s="247"/>
      <c r="I31" s="1">
        <v>24</v>
      </c>
      <c r="J31" s="7"/>
      <c r="K31" s="7"/>
      <c r="M31" s="92"/>
      <c r="N31" s="92"/>
      <c r="P31" s="92"/>
    </row>
    <row r="32" spans="1:16">
      <c r="A32" s="245" t="s">
        <v>84</v>
      </c>
      <c r="B32" s="246"/>
      <c r="C32" s="246"/>
      <c r="D32" s="246"/>
      <c r="E32" s="246"/>
      <c r="F32" s="246"/>
      <c r="G32" s="246"/>
      <c r="H32" s="247"/>
      <c r="I32" s="1">
        <v>25</v>
      </c>
      <c r="J32" s="7"/>
      <c r="K32" s="7"/>
      <c r="M32" s="92"/>
      <c r="N32" s="92"/>
      <c r="P32" s="92"/>
    </row>
    <row r="33" spans="1:16">
      <c r="A33" s="245" t="s">
        <v>85</v>
      </c>
      <c r="B33" s="246"/>
      <c r="C33" s="246"/>
      <c r="D33" s="246"/>
      <c r="E33" s="246"/>
      <c r="F33" s="246"/>
      <c r="G33" s="246"/>
      <c r="H33" s="247"/>
      <c r="I33" s="1">
        <v>26</v>
      </c>
      <c r="J33" s="7"/>
      <c r="K33" s="7"/>
      <c r="M33" s="92"/>
      <c r="N33" s="92"/>
      <c r="P33" s="92"/>
    </row>
    <row r="34" spans="1:16">
      <c r="A34" s="245" t="s">
        <v>79</v>
      </c>
      <c r="B34" s="246"/>
      <c r="C34" s="246"/>
      <c r="D34" s="246"/>
      <c r="E34" s="246"/>
      <c r="F34" s="246"/>
      <c r="G34" s="246"/>
      <c r="H34" s="247"/>
      <c r="I34" s="1">
        <v>27</v>
      </c>
      <c r="J34" s="7"/>
      <c r="K34" s="7"/>
      <c r="M34" s="92"/>
      <c r="N34" s="92"/>
      <c r="P34" s="92"/>
    </row>
    <row r="35" spans="1:16">
      <c r="A35" s="245" t="s">
        <v>183</v>
      </c>
      <c r="B35" s="246"/>
      <c r="C35" s="246"/>
      <c r="D35" s="246"/>
      <c r="E35" s="246"/>
      <c r="F35" s="246"/>
      <c r="G35" s="246"/>
      <c r="H35" s="247"/>
      <c r="I35" s="1">
        <v>28</v>
      </c>
      <c r="J35" s="7"/>
      <c r="K35" s="7"/>
      <c r="M35" s="92"/>
      <c r="N35" s="92"/>
      <c r="P35" s="92"/>
    </row>
    <row r="36" spans="1:16">
      <c r="A36" s="245" t="s">
        <v>184</v>
      </c>
      <c r="B36" s="246"/>
      <c r="C36" s="246"/>
      <c r="D36" s="246"/>
      <c r="E36" s="246"/>
      <c r="F36" s="246"/>
      <c r="G36" s="246"/>
      <c r="H36" s="247"/>
      <c r="I36" s="1">
        <v>29</v>
      </c>
      <c r="J36" s="32">
        <f>SUM(J37:J39)</f>
        <v>973361</v>
      </c>
      <c r="K36" s="32">
        <f>SUM(K37:K39)</f>
        <v>971724</v>
      </c>
      <c r="M36" s="92"/>
      <c r="N36" s="92"/>
      <c r="P36" s="92"/>
    </row>
    <row r="37" spans="1:16">
      <c r="A37" s="245" t="s">
        <v>80</v>
      </c>
      <c r="B37" s="246"/>
      <c r="C37" s="246"/>
      <c r="D37" s="246"/>
      <c r="E37" s="246"/>
      <c r="F37" s="246"/>
      <c r="G37" s="246"/>
      <c r="H37" s="247"/>
      <c r="I37" s="1">
        <v>30</v>
      </c>
      <c r="J37" s="7"/>
      <c r="K37" s="7"/>
      <c r="M37" s="92"/>
      <c r="N37" s="92"/>
      <c r="P37" s="92"/>
    </row>
    <row r="38" spans="1:16">
      <c r="A38" s="245" t="s">
        <v>81</v>
      </c>
      <c r="B38" s="246"/>
      <c r="C38" s="246"/>
      <c r="D38" s="246"/>
      <c r="E38" s="246"/>
      <c r="F38" s="246"/>
      <c r="G38" s="246"/>
      <c r="H38" s="247"/>
      <c r="I38" s="1">
        <v>31</v>
      </c>
      <c r="J38" s="7">
        <v>0</v>
      </c>
      <c r="K38" s="7">
        <v>0</v>
      </c>
      <c r="M38" s="92"/>
      <c r="N38" s="92"/>
      <c r="P38" s="92"/>
    </row>
    <row r="39" spans="1:16">
      <c r="A39" s="245" t="s">
        <v>82</v>
      </c>
      <c r="B39" s="246"/>
      <c r="C39" s="246"/>
      <c r="D39" s="246"/>
      <c r="E39" s="246"/>
      <c r="F39" s="246"/>
      <c r="G39" s="246"/>
      <c r="H39" s="247"/>
      <c r="I39" s="1">
        <v>32</v>
      </c>
      <c r="J39" s="7">
        <v>973361</v>
      </c>
      <c r="K39" s="7">
        <v>971724</v>
      </c>
      <c r="M39" s="92"/>
      <c r="N39" s="92"/>
      <c r="P39" s="92"/>
    </row>
    <row r="40" spans="1:16">
      <c r="A40" s="245" t="s">
        <v>185</v>
      </c>
      <c r="B40" s="246"/>
      <c r="C40" s="246"/>
      <c r="D40" s="246"/>
      <c r="E40" s="246"/>
      <c r="F40" s="246"/>
      <c r="G40" s="246"/>
      <c r="H40" s="247"/>
      <c r="I40" s="1">
        <v>33</v>
      </c>
      <c r="J40" s="7">
        <v>7725922</v>
      </c>
      <c r="K40" s="7">
        <v>7725922</v>
      </c>
      <c r="M40" s="92"/>
      <c r="N40" s="92"/>
      <c r="P40" s="92"/>
    </row>
    <row r="41" spans="1:16">
      <c r="A41" s="234" t="s">
        <v>240</v>
      </c>
      <c r="B41" s="235"/>
      <c r="C41" s="235"/>
      <c r="D41" s="235"/>
      <c r="E41" s="235"/>
      <c r="F41" s="235"/>
      <c r="G41" s="235"/>
      <c r="H41" s="236"/>
      <c r="I41" s="1">
        <v>34</v>
      </c>
      <c r="J41" s="32">
        <f>J42+J50+J57+J65</f>
        <v>19283773.16</v>
      </c>
      <c r="K41" s="32">
        <f>K42+K50+K57+K65</f>
        <v>27908511</v>
      </c>
      <c r="M41" s="92"/>
      <c r="N41" s="92"/>
      <c r="P41" s="92"/>
    </row>
    <row r="42" spans="1:16">
      <c r="A42" s="245" t="s">
        <v>100</v>
      </c>
      <c r="B42" s="246"/>
      <c r="C42" s="246"/>
      <c r="D42" s="246"/>
      <c r="E42" s="246"/>
      <c r="F42" s="246"/>
      <c r="G42" s="246"/>
      <c r="H42" s="247"/>
      <c r="I42" s="1">
        <v>35</v>
      </c>
      <c r="J42" s="32">
        <f>SUM(J43:J49)</f>
        <v>910024</v>
      </c>
      <c r="K42" s="32">
        <f>SUM(K43:K49)</f>
        <v>1495049</v>
      </c>
      <c r="M42" s="92"/>
      <c r="N42" s="92"/>
      <c r="P42" s="92"/>
    </row>
    <row r="43" spans="1:16">
      <c r="A43" s="245" t="s">
        <v>117</v>
      </c>
      <c r="B43" s="246"/>
      <c r="C43" s="246"/>
      <c r="D43" s="246"/>
      <c r="E43" s="246"/>
      <c r="F43" s="246"/>
      <c r="G43" s="246"/>
      <c r="H43" s="247"/>
      <c r="I43" s="1">
        <v>36</v>
      </c>
      <c r="J43" s="7">
        <v>807598</v>
      </c>
      <c r="K43" s="7">
        <v>1363641</v>
      </c>
      <c r="M43" s="92"/>
      <c r="N43" s="92"/>
      <c r="P43" s="92"/>
    </row>
    <row r="44" spans="1:16">
      <c r="A44" s="245" t="s">
        <v>118</v>
      </c>
      <c r="B44" s="246"/>
      <c r="C44" s="246"/>
      <c r="D44" s="246"/>
      <c r="E44" s="246"/>
      <c r="F44" s="246"/>
      <c r="G44" s="246"/>
      <c r="H44" s="247"/>
      <c r="I44" s="1">
        <v>37</v>
      </c>
      <c r="J44" s="7"/>
      <c r="K44" s="7"/>
      <c r="M44" s="92"/>
      <c r="N44" s="92"/>
      <c r="P44" s="92"/>
    </row>
    <row r="45" spans="1:16">
      <c r="A45" s="245" t="s">
        <v>86</v>
      </c>
      <c r="B45" s="246"/>
      <c r="C45" s="246"/>
      <c r="D45" s="246"/>
      <c r="E45" s="246"/>
      <c r="F45" s="246"/>
      <c r="G45" s="246"/>
      <c r="H45" s="247"/>
      <c r="I45" s="1">
        <v>38</v>
      </c>
      <c r="J45" s="7"/>
      <c r="K45" s="7"/>
      <c r="M45" s="92"/>
      <c r="N45" s="92"/>
      <c r="P45" s="92"/>
    </row>
    <row r="46" spans="1:16">
      <c r="A46" s="245" t="s">
        <v>87</v>
      </c>
      <c r="B46" s="246"/>
      <c r="C46" s="246"/>
      <c r="D46" s="246"/>
      <c r="E46" s="246"/>
      <c r="F46" s="246"/>
      <c r="G46" s="246"/>
      <c r="H46" s="247"/>
      <c r="I46" s="1">
        <v>39</v>
      </c>
      <c r="J46" s="7">
        <v>102426</v>
      </c>
      <c r="K46" s="7">
        <v>131408</v>
      </c>
      <c r="M46" s="92"/>
      <c r="N46" s="92"/>
      <c r="P46" s="92"/>
    </row>
    <row r="47" spans="1:16">
      <c r="A47" s="245" t="s">
        <v>88</v>
      </c>
      <c r="B47" s="246"/>
      <c r="C47" s="246"/>
      <c r="D47" s="246"/>
      <c r="E47" s="246"/>
      <c r="F47" s="246"/>
      <c r="G47" s="246"/>
      <c r="H47" s="247"/>
      <c r="I47" s="1">
        <v>40</v>
      </c>
      <c r="J47" s="7"/>
      <c r="K47" s="7"/>
      <c r="M47" s="92"/>
      <c r="N47" s="92"/>
      <c r="P47" s="92"/>
    </row>
    <row r="48" spans="1:16">
      <c r="A48" s="245" t="s">
        <v>89</v>
      </c>
      <c r="B48" s="246"/>
      <c r="C48" s="246"/>
      <c r="D48" s="246"/>
      <c r="E48" s="246"/>
      <c r="F48" s="246"/>
      <c r="G48" s="246"/>
      <c r="H48" s="247"/>
      <c r="I48" s="1">
        <v>41</v>
      </c>
      <c r="J48" s="7"/>
      <c r="K48" s="7"/>
      <c r="M48" s="92"/>
      <c r="N48" s="92"/>
      <c r="P48" s="92"/>
    </row>
    <row r="49" spans="1:16">
      <c r="A49" s="245" t="s">
        <v>90</v>
      </c>
      <c r="B49" s="246"/>
      <c r="C49" s="246"/>
      <c r="D49" s="246"/>
      <c r="E49" s="246"/>
      <c r="F49" s="246"/>
      <c r="G49" s="246"/>
      <c r="H49" s="247"/>
      <c r="I49" s="1">
        <v>42</v>
      </c>
      <c r="J49" s="7"/>
      <c r="K49" s="7"/>
      <c r="M49" s="92"/>
      <c r="N49" s="92"/>
      <c r="P49" s="92"/>
    </row>
    <row r="50" spans="1:16">
      <c r="A50" s="245" t="s">
        <v>101</v>
      </c>
      <c r="B50" s="246"/>
      <c r="C50" s="246"/>
      <c r="D50" s="246"/>
      <c r="E50" s="246"/>
      <c r="F50" s="246"/>
      <c r="G50" s="246"/>
      <c r="H50" s="247"/>
      <c r="I50" s="1">
        <v>43</v>
      </c>
      <c r="J50" s="32">
        <f>SUM(J51:J56)</f>
        <v>10505034.16</v>
      </c>
      <c r="K50" s="32">
        <f>SUM(K51:K56)</f>
        <v>7275948</v>
      </c>
      <c r="M50" s="92"/>
      <c r="N50" s="92"/>
      <c r="P50" s="92"/>
    </row>
    <row r="51" spans="1:16">
      <c r="A51" s="245" t="s">
        <v>200</v>
      </c>
      <c r="B51" s="246"/>
      <c r="C51" s="246"/>
      <c r="D51" s="246"/>
      <c r="E51" s="246"/>
      <c r="F51" s="246"/>
      <c r="G51" s="246"/>
      <c r="H51" s="247"/>
      <c r="I51" s="1">
        <v>44</v>
      </c>
      <c r="J51" s="7">
        <v>2715129</v>
      </c>
      <c r="K51" s="7">
        <v>1983210</v>
      </c>
      <c r="M51" s="92"/>
      <c r="N51" s="92"/>
      <c r="P51" s="92"/>
    </row>
    <row r="52" spans="1:16">
      <c r="A52" s="245" t="s">
        <v>201</v>
      </c>
      <c r="B52" s="246"/>
      <c r="C52" s="246"/>
      <c r="D52" s="246"/>
      <c r="E52" s="246"/>
      <c r="F52" s="246"/>
      <c r="G52" s="246"/>
      <c r="H52" s="247"/>
      <c r="I52" s="1">
        <v>45</v>
      </c>
      <c r="J52" s="7">
        <v>6885985.1600000001</v>
      </c>
      <c r="K52" s="7">
        <v>3892385</v>
      </c>
      <c r="M52" s="92"/>
      <c r="N52" s="92"/>
      <c r="P52" s="92"/>
    </row>
    <row r="53" spans="1:16">
      <c r="A53" s="245" t="s">
        <v>202</v>
      </c>
      <c r="B53" s="246"/>
      <c r="C53" s="246"/>
      <c r="D53" s="246"/>
      <c r="E53" s="246"/>
      <c r="F53" s="246"/>
      <c r="G53" s="246"/>
      <c r="H53" s="247"/>
      <c r="I53" s="1">
        <v>46</v>
      </c>
      <c r="J53" s="7"/>
      <c r="K53" s="7"/>
      <c r="M53" s="92"/>
      <c r="N53" s="92"/>
      <c r="P53" s="92"/>
    </row>
    <row r="54" spans="1:16">
      <c r="A54" s="245" t="s">
        <v>203</v>
      </c>
      <c r="B54" s="246"/>
      <c r="C54" s="246"/>
      <c r="D54" s="246"/>
      <c r="E54" s="246"/>
      <c r="F54" s="246"/>
      <c r="G54" s="246"/>
      <c r="H54" s="247"/>
      <c r="I54" s="1">
        <v>47</v>
      </c>
      <c r="J54" s="7">
        <v>8923</v>
      </c>
      <c r="K54" s="7">
        <v>42556</v>
      </c>
      <c r="M54" s="92"/>
      <c r="N54" s="92"/>
      <c r="P54" s="92"/>
    </row>
    <row r="55" spans="1:16">
      <c r="A55" s="245" t="s">
        <v>10</v>
      </c>
      <c r="B55" s="246"/>
      <c r="C55" s="246"/>
      <c r="D55" s="246"/>
      <c r="E55" s="246"/>
      <c r="F55" s="246"/>
      <c r="G55" s="246"/>
      <c r="H55" s="247"/>
      <c r="I55" s="1">
        <v>48</v>
      </c>
      <c r="J55" s="7">
        <v>433552</v>
      </c>
      <c r="K55" s="7">
        <v>902065</v>
      </c>
      <c r="M55" s="92"/>
      <c r="N55" s="92"/>
      <c r="P55" s="92"/>
    </row>
    <row r="56" spans="1:16">
      <c r="A56" s="245" t="s">
        <v>11</v>
      </c>
      <c r="B56" s="246"/>
      <c r="C56" s="246"/>
      <c r="D56" s="246"/>
      <c r="E56" s="246"/>
      <c r="F56" s="246"/>
      <c r="G56" s="246"/>
      <c r="H56" s="247"/>
      <c r="I56" s="1">
        <v>49</v>
      </c>
      <c r="J56" s="7">
        <v>461445</v>
      </c>
      <c r="K56" s="7">
        <v>455732</v>
      </c>
      <c r="M56" s="92"/>
      <c r="N56" s="92"/>
      <c r="P56" s="92"/>
    </row>
    <row r="57" spans="1:16">
      <c r="A57" s="245" t="s">
        <v>102</v>
      </c>
      <c r="B57" s="246"/>
      <c r="C57" s="246"/>
      <c r="D57" s="246"/>
      <c r="E57" s="246"/>
      <c r="F57" s="246"/>
      <c r="G57" s="246"/>
      <c r="H57" s="247"/>
      <c r="I57" s="1">
        <v>50</v>
      </c>
      <c r="J57" s="32">
        <f>SUM(J58:J64)</f>
        <v>3300000</v>
      </c>
      <c r="K57" s="32">
        <f>SUM(K58:K64)</f>
        <v>10460000</v>
      </c>
      <c r="M57" s="92"/>
      <c r="N57" s="92"/>
      <c r="P57" s="92"/>
    </row>
    <row r="58" spans="1:16">
      <c r="A58" s="245" t="s">
        <v>76</v>
      </c>
      <c r="B58" s="246"/>
      <c r="C58" s="246"/>
      <c r="D58" s="246"/>
      <c r="E58" s="246"/>
      <c r="F58" s="246"/>
      <c r="G58" s="246"/>
      <c r="H58" s="247"/>
      <c r="I58" s="1">
        <v>51</v>
      </c>
      <c r="J58" s="7"/>
      <c r="K58" s="7"/>
      <c r="M58" s="92"/>
      <c r="N58" s="92"/>
      <c r="P58" s="92"/>
    </row>
    <row r="59" spans="1:16">
      <c r="A59" s="245" t="s">
        <v>77</v>
      </c>
      <c r="B59" s="246"/>
      <c r="C59" s="246"/>
      <c r="D59" s="246"/>
      <c r="E59" s="246"/>
      <c r="F59" s="246"/>
      <c r="G59" s="246"/>
      <c r="H59" s="247"/>
      <c r="I59" s="1">
        <v>52</v>
      </c>
      <c r="J59" s="7">
        <v>3300000</v>
      </c>
      <c r="K59" s="7">
        <v>10460000</v>
      </c>
      <c r="M59" s="92"/>
      <c r="N59" s="92"/>
      <c r="P59" s="92"/>
    </row>
    <row r="60" spans="1:16">
      <c r="A60" s="245" t="s">
        <v>242</v>
      </c>
      <c r="B60" s="246"/>
      <c r="C60" s="246"/>
      <c r="D60" s="246"/>
      <c r="E60" s="246"/>
      <c r="F60" s="246"/>
      <c r="G60" s="246"/>
      <c r="H60" s="247"/>
      <c r="I60" s="1">
        <v>53</v>
      </c>
      <c r="J60" s="7"/>
      <c r="K60" s="7"/>
      <c r="M60" s="92"/>
      <c r="N60" s="92"/>
      <c r="P60" s="92"/>
    </row>
    <row r="61" spans="1:16">
      <c r="A61" s="245" t="s">
        <v>83</v>
      </c>
      <c r="B61" s="246"/>
      <c r="C61" s="246"/>
      <c r="D61" s="246"/>
      <c r="E61" s="246"/>
      <c r="F61" s="246"/>
      <c r="G61" s="246"/>
      <c r="H61" s="247"/>
      <c r="I61" s="1">
        <v>54</v>
      </c>
      <c r="J61" s="7"/>
      <c r="K61" s="7"/>
      <c r="M61" s="92"/>
      <c r="N61" s="92"/>
      <c r="P61" s="92"/>
    </row>
    <row r="62" spans="1:16">
      <c r="A62" s="245" t="s">
        <v>84</v>
      </c>
      <c r="B62" s="246"/>
      <c r="C62" s="246"/>
      <c r="D62" s="246"/>
      <c r="E62" s="246"/>
      <c r="F62" s="246"/>
      <c r="G62" s="246"/>
      <c r="H62" s="247"/>
      <c r="I62" s="1">
        <v>55</v>
      </c>
      <c r="J62" s="7"/>
      <c r="K62" s="7"/>
      <c r="M62" s="92"/>
      <c r="N62" s="92"/>
      <c r="P62" s="92"/>
    </row>
    <row r="63" spans="1:16">
      <c r="A63" s="245" t="s">
        <v>85</v>
      </c>
      <c r="B63" s="246"/>
      <c r="C63" s="246"/>
      <c r="D63" s="246"/>
      <c r="E63" s="246"/>
      <c r="F63" s="246"/>
      <c r="G63" s="246"/>
      <c r="H63" s="247"/>
      <c r="I63" s="1">
        <v>56</v>
      </c>
      <c r="J63" s="7"/>
      <c r="K63" s="7"/>
      <c r="M63" s="92"/>
      <c r="N63" s="92"/>
      <c r="P63" s="92"/>
    </row>
    <row r="64" spans="1:16">
      <c r="A64" s="245" t="s">
        <v>46</v>
      </c>
      <c r="B64" s="246"/>
      <c r="C64" s="246"/>
      <c r="D64" s="246"/>
      <c r="E64" s="246"/>
      <c r="F64" s="246"/>
      <c r="G64" s="246"/>
      <c r="H64" s="247"/>
      <c r="I64" s="1">
        <v>57</v>
      </c>
      <c r="J64" s="7"/>
      <c r="K64" s="7"/>
      <c r="M64" s="92"/>
      <c r="N64" s="92"/>
      <c r="P64" s="92"/>
    </row>
    <row r="65" spans="1:16">
      <c r="A65" s="245" t="s">
        <v>207</v>
      </c>
      <c r="B65" s="246"/>
      <c r="C65" s="246"/>
      <c r="D65" s="246"/>
      <c r="E65" s="246"/>
      <c r="F65" s="246"/>
      <c r="G65" s="246"/>
      <c r="H65" s="247"/>
      <c r="I65" s="1">
        <v>58</v>
      </c>
      <c r="J65" s="7">
        <v>4568715</v>
      </c>
      <c r="K65" s="7">
        <v>8677514</v>
      </c>
      <c r="M65" s="92"/>
      <c r="N65" s="92"/>
      <c r="P65" s="92"/>
    </row>
    <row r="66" spans="1:16">
      <c r="A66" s="234" t="s">
        <v>56</v>
      </c>
      <c r="B66" s="235"/>
      <c r="C66" s="235"/>
      <c r="D66" s="235"/>
      <c r="E66" s="235"/>
      <c r="F66" s="235"/>
      <c r="G66" s="235"/>
      <c r="H66" s="236"/>
      <c r="I66" s="1">
        <v>59</v>
      </c>
      <c r="J66" s="7">
        <v>679015</v>
      </c>
      <c r="K66" s="7">
        <v>2473595</v>
      </c>
      <c r="M66" s="92"/>
      <c r="N66" s="92"/>
      <c r="P66" s="92"/>
    </row>
    <row r="67" spans="1:16">
      <c r="A67" s="234" t="s">
        <v>241</v>
      </c>
      <c r="B67" s="235"/>
      <c r="C67" s="235"/>
      <c r="D67" s="235"/>
      <c r="E67" s="235"/>
      <c r="F67" s="235"/>
      <c r="G67" s="235"/>
      <c r="H67" s="236"/>
      <c r="I67" s="1">
        <v>60</v>
      </c>
      <c r="J67" s="32">
        <f>J8+J9+J41+J66</f>
        <v>393351189.23000002</v>
      </c>
      <c r="K67" s="32">
        <f>K8+K9+K41+K66</f>
        <v>407135265</v>
      </c>
      <c r="M67" s="92"/>
      <c r="N67" s="92"/>
      <c r="P67" s="92"/>
    </row>
    <row r="68" spans="1:16">
      <c r="A68" s="248" t="s">
        <v>91</v>
      </c>
      <c r="B68" s="249"/>
      <c r="C68" s="249"/>
      <c r="D68" s="249"/>
      <c r="E68" s="249"/>
      <c r="F68" s="249"/>
      <c r="G68" s="249"/>
      <c r="H68" s="250"/>
      <c r="I68" s="4">
        <v>61</v>
      </c>
      <c r="J68" s="8"/>
      <c r="K68" s="8"/>
      <c r="N68" s="92"/>
      <c r="P68" s="92"/>
    </row>
    <row r="69" spans="1:16">
      <c r="A69" s="251" t="s">
        <v>58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3"/>
      <c r="M69" s="92"/>
      <c r="P69" s="92"/>
    </row>
    <row r="70" spans="1:16">
      <c r="A70" s="231" t="s">
        <v>191</v>
      </c>
      <c r="B70" s="232"/>
      <c r="C70" s="232"/>
      <c r="D70" s="232"/>
      <c r="E70" s="232"/>
      <c r="F70" s="232"/>
      <c r="G70" s="232"/>
      <c r="H70" s="233"/>
      <c r="I70" s="3">
        <v>62</v>
      </c>
      <c r="J70" s="33">
        <f>J71+J72+J73+J79+J80+J83+J86</f>
        <v>196295878</v>
      </c>
      <c r="K70" s="33">
        <f>K71+K72+K73+K79+K80+K83+K86</f>
        <v>202830636</v>
      </c>
      <c r="M70" s="92"/>
      <c r="N70" s="92"/>
      <c r="P70" s="92"/>
    </row>
    <row r="71" spans="1:16">
      <c r="A71" s="245" t="s">
        <v>141</v>
      </c>
      <c r="B71" s="246"/>
      <c r="C71" s="246"/>
      <c r="D71" s="246"/>
      <c r="E71" s="246"/>
      <c r="F71" s="246"/>
      <c r="G71" s="246"/>
      <c r="H71" s="247"/>
      <c r="I71" s="1">
        <v>63</v>
      </c>
      <c r="J71" s="7">
        <v>344831760</v>
      </c>
      <c r="K71" s="7">
        <v>344831760</v>
      </c>
      <c r="M71" s="92"/>
      <c r="N71" s="92"/>
      <c r="P71" s="92"/>
    </row>
    <row r="72" spans="1:16">
      <c r="A72" s="245" t="s">
        <v>142</v>
      </c>
      <c r="B72" s="246"/>
      <c r="C72" s="246"/>
      <c r="D72" s="246"/>
      <c r="E72" s="246"/>
      <c r="F72" s="246"/>
      <c r="G72" s="246"/>
      <c r="H72" s="247"/>
      <c r="I72" s="1">
        <v>64</v>
      </c>
      <c r="J72" s="7"/>
      <c r="K72" s="7"/>
      <c r="M72" s="92"/>
      <c r="N72" s="92"/>
      <c r="P72" s="92"/>
    </row>
    <row r="73" spans="1:16">
      <c r="A73" s="245" t="s">
        <v>143</v>
      </c>
      <c r="B73" s="246"/>
      <c r="C73" s="246"/>
      <c r="D73" s="246"/>
      <c r="E73" s="246"/>
      <c r="F73" s="246"/>
      <c r="G73" s="246"/>
      <c r="H73" s="247"/>
      <c r="I73" s="1">
        <v>65</v>
      </c>
      <c r="J73" s="32">
        <f>J74+J75-J76+J77+J78</f>
        <v>883710</v>
      </c>
      <c r="K73" s="32">
        <f>K74+K75-K76+K77+K78</f>
        <v>883710</v>
      </c>
      <c r="M73" s="92"/>
      <c r="N73" s="92"/>
      <c r="P73" s="92"/>
    </row>
    <row r="74" spans="1:16">
      <c r="A74" s="245" t="s">
        <v>144</v>
      </c>
      <c r="B74" s="246"/>
      <c r="C74" s="246"/>
      <c r="D74" s="246"/>
      <c r="E74" s="246"/>
      <c r="F74" s="246"/>
      <c r="G74" s="246"/>
      <c r="H74" s="247"/>
      <c r="I74" s="1">
        <v>66</v>
      </c>
      <c r="J74" s="7"/>
      <c r="K74" s="7"/>
      <c r="M74" s="92"/>
      <c r="N74" s="92"/>
      <c r="P74" s="92"/>
    </row>
    <row r="75" spans="1:16">
      <c r="A75" s="245" t="s">
        <v>145</v>
      </c>
      <c r="B75" s="246"/>
      <c r="C75" s="246"/>
      <c r="D75" s="246"/>
      <c r="E75" s="246"/>
      <c r="F75" s="246"/>
      <c r="G75" s="246"/>
      <c r="H75" s="247"/>
      <c r="I75" s="1">
        <v>67</v>
      </c>
      <c r="J75" s="7"/>
      <c r="K75" s="7"/>
      <c r="M75" s="92"/>
      <c r="N75" s="92"/>
      <c r="P75" s="92"/>
    </row>
    <row r="76" spans="1:16">
      <c r="A76" s="245" t="s">
        <v>133</v>
      </c>
      <c r="B76" s="246"/>
      <c r="C76" s="246"/>
      <c r="D76" s="246"/>
      <c r="E76" s="246"/>
      <c r="F76" s="246"/>
      <c r="G76" s="246"/>
      <c r="H76" s="247"/>
      <c r="I76" s="1">
        <v>68</v>
      </c>
      <c r="J76" s="7"/>
      <c r="K76" s="7"/>
      <c r="M76" s="92"/>
      <c r="N76" s="92"/>
      <c r="P76" s="92"/>
    </row>
    <row r="77" spans="1:16">
      <c r="A77" s="245" t="s">
        <v>134</v>
      </c>
      <c r="B77" s="246"/>
      <c r="C77" s="246"/>
      <c r="D77" s="246"/>
      <c r="E77" s="246"/>
      <c r="F77" s="246"/>
      <c r="G77" s="246"/>
      <c r="H77" s="247"/>
      <c r="I77" s="1">
        <v>69</v>
      </c>
      <c r="J77" s="7"/>
      <c r="K77" s="7"/>
      <c r="M77" s="92"/>
      <c r="N77" s="92"/>
      <c r="P77" s="92"/>
    </row>
    <row r="78" spans="1:16">
      <c r="A78" s="245" t="s">
        <v>135</v>
      </c>
      <c r="B78" s="246"/>
      <c r="C78" s="246"/>
      <c r="D78" s="246"/>
      <c r="E78" s="246"/>
      <c r="F78" s="246"/>
      <c r="G78" s="246"/>
      <c r="H78" s="247"/>
      <c r="I78" s="1">
        <v>70</v>
      </c>
      <c r="J78" s="7">
        <v>883710</v>
      </c>
      <c r="K78" s="7">
        <v>883710</v>
      </c>
      <c r="M78" s="92"/>
      <c r="N78" s="92"/>
      <c r="P78" s="92"/>
    </row>
    <row r="79" spans="1:16">
      <c r="A79" s="245" t="s">
        <v>136</v>
      </c>
      <c r="B79" s="246"/>
      <c r="C79" s="246"/>
      <c r="D79" s="246"/>
      <c r="E79" s="246"/>
      <c r="F79" s="246"/>
      <c r="G79" s="246"/>
      <c r="H79" s="247"/>
      <c r="I79" s="1">
        <v>71</v>
      </c>
      <c r="J79" s="7">
        <v>3158188</v>
      </c>
      <c r="K79" s="7">
        <v>3158188</v>
      </c>
      <c r="M79" s="92"/>
      <c r="N79" s="92"/>
      <c r="P79" s="92"/>
    </row>
    <row r="80" spans="1:16">
      <c r="A80" s="245" t="s">
        <v>238</v>
      </c>
      <c r="B80" s="246"/>
      <c r="C80" s="246"/>
      <c r="D80" s="246"/>
      <c r="E80" s="246"/>
      <c r="F80" s="246"/>
      <c r="G80" s="246"/>
      <c r="H80" s="247"/>
      <c r="I80" s="1">
        <v>72</v>
      </c>
      <c r="J80" s="32">
        <f>J81-J82</f>
        <v>-131579611</v>
      </c>
      <c r="K80" s="32">
        <f>K81-K82</f>
        <v>-152577780</v>
      </c>
      <c r="M80" s="92"/>
      <c r="N80" s="92"/>
      <c r="P80" s="92"/>
    </row>
    <row r="81" spans="1:16">
      <c r="A81" s="254" t="s">
        <v>169</v>
      </c>
      <c r="B81" s="255"/>
      <c r="C81" s="255"/>
      <c r="D81" s="255"/>
      <c r="E81" s="255"/>
      <c r="F81" s="255"/>
      <c r="G81" s="255"/>
      <c r="H81" s="256"/>
      <c r="I81" s="1">
        <v>73</v>
      </c>
      <c r="J81" s="7">
        <v>0</v>
      </c>
      <c r="K81" s="7">
        <v>0</v>
      </c>
      <c r="M81" s="92"/>
      <c r="N81" s="92"/>
      <c r="P81" s="92"/>
    </row>
    <row r="82" spans="1:16">
      <c r="A82" s="254" t="s">
        <v>170</v>
      </c>
      <c r="B82" s="255"/>
      <c r="C82" s="255"/>
      <c r="D82" s="255"/>
      <c r="E82" s="255"/>
      <c r="F82" s="255"/>
      <c r="G82" s="255"/>
      <c r="H82" s="256"/>
      <c r="I82" s="1">
        <v>74</v>
      </c>
      <c r="J82" s="7">
        <v>131579611</v>
      </c>
      <c r="K82" s="7">
        <v>152577780</v>
      </c>
      <c r="M82" s="92"/>
      <c r="N82" s="92"/>
      <c r="P82" s="92"/>
    </row>
    <row r="83" spans="1:16">
      <c r="A83" s="245" t="s">
        <v>239</v>
      </c>
      <c r="B83" s="246"/>
      <c r="C83" s="246"/>
      <c r="D83" s="246"/>
      <c r="E83" s="246"/>
      <c r="F83" s="246"/>
      <c r="G83" s="246"/>
      <c r="H83" s="247"/>
      <c r="I83" s="1">
        <v>75</v>
      </c>
      <c r="J83" s="32">
        <f>J84-J85</f>
        <v>-20998169</v>
      </c>
      <c r="K83" s="32">
        <f>K84-K85</f>
        <v>6534758</v>
      </c>
      <c r="M83" s="92"/>
      <c r="N83" s="92"/>
      <c r="P83" s="92"/>
    </row>
    <row r="84" spans="1:16">
      <c r="A84" s="254" t="s">
        <v>171</v>
      </c>
      <c r="B84" s="255"/>
      <c r="C84" s="255"/>
      <c r="D84" s="255"/>
      <c r="E84" s="255"/>
      <c r="F84" s="255"/>
      <c r="G84" s="255"/>
      <c r="H84" s="256"/>
      <c r="I84" s="1">
        <v>76</v>
      </c>
      <c r="J84" s="7"/>
      <c r="K84" s="7">
        <v>6534758</v>
      </c>
      <c r="M84" s="92"/>
      <c r="N84" s="92"/>
      <c r="P84" s="92"/>
    </row>
    <row r="85" spans="1:16">
      <c r="A85" s="254" t="s">
        <v>172</v>
      </c>
      <c r="B85" s="255"/>
      <c r="C85" s="255"/>
      <c r="D85" s="255"/>
      <c r="E85" s="255"/>
      <c r="F85" s="255"/>
      <c r="G85" s="255"/>
      <c r="H85" s="256"/>
      <c r="I85" s="1">
        <v>77</v>
      </c>
      <c r="J85" s="7">
        <v>20998169</v>
      </c>
      <c r="K85" s="7"/>
      <c r="M85" s="92"/>
      <c r="N85" s="92"/>
      <c r="P85" s="92"/>
    </row>
    <row r="86" spans="1:16">
      <c r="A86" s="245" t="s">
        <v>173</v>
      </c>
      <c r="B86" s="246"/>
      <c r="C86" s="246"/>
      <c r="D86" s="246"/>
      <c r="E86" s="246"/>
      <c r="F86" s="246"/>
      <c r="G86" s="246"/>
      <c r="H86" s="247"/>
      <c r="I86" s="1">
        <v>78</v>
      </c>
      <c r="J86" s="7"/>
      <c r="K86" s="7"/>
      <c r="M86" s="92"/>
      <c r="N86" s="92"/>
      <c r="P86" s="92"/>
    </row>
    <row r="87" spans="1:16">
      <c r="A87" s="234" t="s">
        <v>19</v>
      </c>
      <c r="B87" s="235"/>
      <c r="C87" s="235"/>
      <c r="D87" s="235"/>
      <c r="E87" s="235"/>
      <c r="F87" s="235"/>
      <c r="G87" s="235"/>
      <c r="H87" s="236"/>
      <c r="I87" s="1">
        <v>79</v>
      </c>
      <c r="J87" s="32">
        <f>SUM(J88:J90)</f>
        <v>1002026</v>
      </c>
      <c r="K87" s="32">
        <f>SUM(K88:K90)</f>
        <v>985124</v>
      </c>
      <c r="M87" s="92"/>
      <c r="N87" s="92"/>
      <c r="P87" s="92"/>
    </row>
    <row r="88" spans="1:16">
      <c r="A88" s="245" t="s">
        <v>129</v>
      </c>
      <c r="B88" s="246"/>
      <c r="C88" s="246"/>
      <c r="D88" s="246"/>
      <c r="E88" s="246"/>
      <c r="F88" s="246"/>
      <c r="G88" s="246"/>
      <c r="H88" s="247"/>
      <c r="I88" s="1">
        <v>80</v>
      </c>
      <c r="J88" s="7">
        <v>349834</v>
      </c>
      <c r="K88" s="7">
        <v>378709</v>
      </c>
      <c r="M88" s="92"/>
      <c r="N88" s="92"/>
      <c r="P88" s="92"/>
    </row>
    <row r="89" spans="1:16">
      <c r="A89" s="245" t="s">
        <v>130</v>
      </c>
      <c r="B89" s="246"/>
      <c r="C89" s="246"/>
      <c r="D89" s="246"/>
      <c r="E89" s="246"/>
      <c r="F89" s="246"/>
      <c r="G89" s="246"/>
      <c r="H89" s="247"/>
      <c r="I89" s="1">
        <v>81</v>
      </c>
      <c r="J89" s="7"/>
      <c r="K89" s="7"/>
      <c r="M89" s="92"/>
      <c r="N89" s="92"/>
      <c r="P89" s="92"/>
    </row>
    <row r="90" spans="1:16">
      <c r="A90" s="245" t="s">
        <v>131</v>
      </c>
      <c r="B90" s="246"/>
      <c r="C90" s="246"/>
      <c r="D90" s="246"/>
      <c r="E90" s="246"/>
      <c r="F90" s="246"/>
      <c r="G90" s="246"/>
      <c r="H90" s="247"/>
      <c r="I90" s="1">
        <v>82</v>
      </c>
      <c r="J90" s="7">
        <v>652192</v>
      </c>
      <c r="K90" s="7">
        <v>606415</v>
      </c>
      <c r="M90" s="92"/>
      <c r="N90" s="92"/>
      <c r="P90" s="92"/>
    </row>
    <row r="91" spans="1:16">
      <c r="A91" s="234" t="s">
        <v>20</v>
      </c>
      <c r="B91" s="235"/>
      <c r="C91" s="235"/>
      <c r="D91" s="235"/>
      <c r="E91" s="235"/>
      <c r="F91" s="235"/>
      <c r="G91" s="235"/>
      <c r="H91" s="236"/>
      <c r="I91" s="1">
        <v>83</v>
      </c>
      <c r="J91" s="32">
        <f>SUM(J92:J100)</f>
        <v>104090721</v>
      </c>
      <c r="K91" s="32">
        <f>SUM(K92:K100)</f>
        <v>139832133</v>
      </c>
      <c r="M91" s="92"/>
      <c r="N91" s="92"/>
      <c r="P91" s="92"/>
    </row>
    <row r="92" spans="1:16">
      <c r="A92" s="245" t="s">
        <v>132</v>
      </c>
      <c r="B92" s="246"/>
      <c r="C92" s="246"/>
      <c r="D92" s="246"/>
      <c r="E92" s="246"/>
      <c r="F92" s="246"/>
      <c r="G92" s="246"/>
      <c r="H92" s="247"/>
      <c r="I92" s="1">
        <v>84</v>
      </c>
      <c r="J92" s="7">
        <v>453405</v>
      </c>
      <c r="K92" s="7"/>
      <c r="M92" s="92"/>
      <c r="N92" s="92"/>
      <c r="P92" s="92"/>
    </row>
    <row r="93" spans="1:16">
      <c r="A93" s="245" t="s">
        <v>243</v>
      </c>
      <c r="B93" s="246"/>
      <c r="C93" s="246"/>
      <c r="D93" s="246"/>
      <c r="E93" s="246"/>
      <c r="F93" s="246"/>
      <c r="G93" s="246"/>
      <c r="H93" s="247"/>
      <c r="I93" s="1">
        <v>85</v>
      </c>
      <c r="J93" s="7"/>
      <c r="K93" s="7"/>
      <c r="M93" s="92"/>
      <c r="N93" s="92"/>
      <c r="P93" s="92"/>
    </row>
    <row r="94" spans="1:16">
      <c r="A94" s="245" t="s">
        <v>0</v>
      </c>
      <c r="B94" s="246"/>
      <c r="C94" s="246"/>
      <c r="D94" s="246"/>
      <c r="E94" s="246"/>
      <c r="F94" s="246"/>
      <c r="G94" s="246"/>
      <c r="H94" s="247"/>
      <c r="I94" s="1">
        <v>86</v>
      </c>
      <c r="J94" s="7">
        <v>102944055</v>
      </c>
      <c r="K94" s="7">
        <v>139138872</v>
      </c>
      <c r="M94" s="92"/>
      <c r="N94" s="92"/>
      <c r="P94" s="92"/>
    </row>
    <row r="95" spans="1:16">
      <c r="A95" s="245" t="s">
        <v>244</v>
      </c>
      <c r="B95" s="246"/>
      <c r="C95" s="246"/>
      <c r="D95" s="246"/>
      <c r="E95" s="246"/>
      <c r="F95" s="246"/>
      <c r="G95" s="246"/>
      <c r="H95" s="247"/>
      <c r="I95" s="1">
        <v>87</v>
      </c>
      <c r="J95" s="7"/>
      <c r="K95" s="7"/>
      <c r="M95" s="92"/>
      <c r="N95" s="92"/>
      <c r="P95" s="92"/>
    </row>
    <row r="96" spans="1:16">
      <c r="A96" s="245" t="s">
        <v>245</v>
      </c>
      <c r="B96" s="246"/>
      <c r="C96" s="246"/>
      <c r="D96" s="246"/>
      <c r="E96" s="246"/>
      <c r="F96" s="246"/>
      <c r="G96" s="246"/>
      <c r="H96" s="247"/>
      <c r="I96" s="1">
        <v>88</v>
      </c>
      <c r="J96" s="7"/>
      <c r="K96" s="7"/>
      <c r="M96" s="92"/>
      <c r="N96" s="92"/>
      <c r="P96" s="92"/>
    </row>
    <row r="97" spans="1:16">
      <c r="A97" s="245" t="s">
        <v>246</v>
      </c>
      <c r="B97" s="246"/>
      <c r="C97" s="246"/>
      <c r="D97" s="246"/>
      <c r="E97" s="246"/>
      <c r="F97" s="246"/>
      <c r="G97" s="246"/>
      <c r="H97" s="247"/>
      <c r="I97" s="1">
        <v>89</v>
      </c>
      <c r="J97" s="7"/>
      <c r="K97" s="7"/>
      <c r="M97" s="92"/>
      <c r="N97" s="92"/>
      <c r="P97" s="92"/>
    </row>
    <row r="98" spans="1:16">
      <c r="A98" s="245" t="s">
        <v>94</v>
      </c>
      <c r="B98" s="246"/>
      <c r="C98" s="246"/>
      <c r="D98" s="246"/>
      <c r="E98" s="246"/>
      <c r="F98" s="246"/>
      <c r="G98" s="246"/>
      <c r="H98" s="247"/>
      <c r="I98" s="1">
        <v>90</v>
      </c>
      <c r="J98" s="7"/>
      <c r="K98" s="7"/>
      <c r="M98" s="92"/>
      <c r="N98" s="92"/>
      <c r="P98" s="92"/>
    </row>
    <row r="99" spans="1:16">
      <c r="A99" s="245" t="s">
        <v>92</v>
      </c>
      <c r="B99" s="246"/>
      <c r="C99" s="246"/>
      <c r="D99" s="246"/>
      <c r="E99" s="246"/>
      <c r="F99" s="246"/>
      <c r="G99" s="246"/>
      <c r="H99" s="247"/>
      <c r="I99" s="1">
        <v>91</v>
      </c>
      <c r="J99" s="7"/>
      <c r="K99" s="7"/>
      <c r="M99" s="92"/>
      <c r="N99" s="92"/>
      <c r="P99" s="92"/>
    </row>
    <row r="100" spans="1:16">
      <c r="A100" s="245" t="s">
        <v>93</v>
      </c>
      <c r="B100" s="246"/>
      <c r="C100" s="246"/>
      <c r="D100" s="246"/>
      <c r="E100" s="246"/>
      <c r="F100" s="246"/>
      <c r="G100" s="246"/>
      <c r="H100" s="247"/>
      <c r="I100" s="1">
        <v>92</v>
      </c>
      <c r="J100" s="7">
        <v>693261</v>
      </c>
      <c r="K100" s="7">
        <v>693261</v>
      </c>
      <c r="M100" s="92"/>
      <c r="N100" s="92"/>
      <c r="P100" s="92"/>
    </row>
    <row r="101" spans="1:16">
      <c r="A101" s="234" t="s">
        <v>21</v>
      </c>
      <c r="B101" s="235"/>
      <c r="C101" s="235"/>
      <c r="D101" s="235"/>
      <c r="E101" s="235"/>
      <c r="F101" s="235"/>
      <c r="G101" s="235"/>
      <c r="H101" s="236"/>
      <c r="I101" s="1">
        <v>93</v>
      </c>
      <c r="J101" s="32">
        <f>SUM(J102:J113)</f>
        <v>89068818</v>
      </c>
      <c r="K101" s="32">
        <f>SUM(K102:K113)</f>
        <v>59717090</v>
      </c>
      <c r="M101" s="92"/>
      <c r="N101" s="92"/>
      <c r="P101" s="92"/>
    </row>
    <row r="102" spans="1:16">
      <c r="A102" s="245" t="s">
        <v>132</v>
      </c>
      <c r="B102" s="246"/>
      <c r="C102" s="246"/>
      <c r="D102" s="246"/>
      <c r="E102" s="246"/>
      <c r="F102" s="246"/>
      <c r="G102" s="246"/>
      <c r="H102" s="247"/>
      <c r="I102" s="1">
        <v>94</v>
      </c>
      <c r="J102" s="7">
        <v>2224154</v>
      </c>
      <c r="K102" s="7">
        <v>6405170</v>
      </c>
      <c r="M102" s="92"/>
      <c r="N102" s="92"/>
      <c r="P102" s="92"/>
    </row>
    <row r="103" spans="1:16">
      <c r="A103" s="245" t="s">
        <v>243</v>
      </c>
      <c r="B103" s="246"/>
      <c r="C103" s="246"/>
      <c r="D103" s="246"/>
      <c r="E103" s="246"/>
      <c r="F103" s="246"/>
      <c r="G103" s="246"/>
      <c r="H103" s="247"/>
      <c r="I103" s="1">
        <v>95</v>
      </c>
      <c r="J103" s="7">
        <v>40266324</v>
      </c>
      <c r="K103" s="7">
        <v>23925550</v>
      </c>
      <c r="M103" s="92"/>
      <c r="N103" s="92"/>
      <c r="P103" s="92"/>
    </row>
    <row r="104" spans="1:16">
      <c r="A104" s="245" t="s">
        <v>0</v>
      </c>
      <c r="B104" s="246"/>
      <c r="C104" s="246"/>
      <c r="D104" s="246"/>
      <c r="E104" s="246"/>
      <c r="F104" s="246"/>
      <c r="G104" s="246"/>
      <c r="H104" s="247"/>
      <c r="I104" s="1">
        <v>96</v>
      </c>
      <c r="J104" s="7">
        <v>41483564</v>
      </c>
      <c r="K104" s="7">
        <v>16763720</v>
      </c>
      <c r="M104" s="92"/>
      <c r="N104" s="92"/>
      <c r="P104" s="92"/>
    </row>
    <row r="105" spans="1:16">
      <c r="A105" s="245" t="s">
        <v>244</v>
      </c>
      <c r="B105" s="246"/>
      <c r="C105" s="246"/>
      <c r="D105" s="246"/>
      <c r="E105" s="246"/>
      <c r="F105" s="246"/>
      <c r="G105" s="246"/>
      <c r="H105" s="247"/>
      <c r="I105" s="1">
        <v>97</v>
      </c>
      <c r="J105" s="7">
        <v>395562</v>
      </c>
      <c r="K105" s="7">
        <v>953618</v>
      </c>
      <c r="M105" s="92"/>
      <c r="N105" s="92"/>
      <c r="P105" s="92"/>
    </row>
    <row r="106" spans="1:16">
      <c r="A106" s="245" t="s">
        <v>245</v>
      </c>
      <c r="B106" s="246"/>
      <c r="C106" s="246"/>
      <c r="D106" s="246"/>
      <c r="E106" s="246"/>
      <c r="F106" s="246"/>
      <c r="G106" s="246"/>
      <c r="H106" s="247"/>
      <c r="I106" s="1">
        <v>98</v>
      </c>
      <c r="J106" s="7">
        <v>2115832</v>
      </c>
      <c r="K106" s="7">
        <v>7258697</v>
      </c>
      <c r="M106" s="92"/>
      <c r="N106" s="92"/>
      <c r="P106" s="92"/>
    </row>
    <row r="107" spans="1:16">
      <c r="A107" s="245" t="s">
        <v>246</v>
      </c>
      <c r="B107" s="246"/>
      <c r="C107" s="246"/>
      <c r="D107" s="246"/>
      <c r="E107" s="246"/>
      <c r="F107" s="246"/>
      <c r="G107" s="246"/>
      <c r="H107" s="247"/>
      <c r="I107" s="1">
        <v>99</v>
      </c>
      <c r="J107" s="7">
        <v>17580</v>
      </c>
      <c r="K107" s="7">
        <v>20573</v>
      </c>
      <c r="M107" s="92"/>
      <c r="N107" s="92"/>
      <c r="P107" s="92"/>
    </row>
    <row r="108" spans="1:16">
      <c r="A108" s="245" t="s">
        <v>94</v>
      </c>
      <c r="B108" s="246"/>
      <c r="C108" s="246"/>
      <c r="D108" s="246"/>
      <c r="E108" s="246"/>
      <c r="F108" s="246"/>
      <c r="G108" s="246"/>
      <c r="H108" s="247"/>
      <c r="I108" s="1">
        <v>100</v>
      </c>
      <c r="J108" s="7"/>
      <c r="K108" s="7"/>
      <c r="M108" s="92"/>
      <c r="N108" s="92"/>
      <c r="P108" s="92"/>
    </row>
    <row r="109" spans="1:16">
      <c r="A109" s="245" t="s">
        <v>95</v>
      </c>
      <c r="B109" s="246"/>
      <c r="C109" s="246"/>
      <c r="D109" s="246"/>
      <c r="E109" s="246"/>
      <c r="F109" s="246"/>
      <c r="G109" s="246"/>
      <c r="H109" s="247"/>
      <c r="I109" s="1">
        <v>101</v>
      </c>
      <c r="J109" s="7">
        <v>1343319</v>
      </c>
      <c r="K109" s="7">
        <v>1662427</v>
      </c>
      <c r="M109" s="92"/>
      <c r="N109" s="92"/>
      <c r="P109" s="92"/>
    </row>
    <row r="110" spans="1:16">
      <c r="A110" s="245" t="s">
        <v>96</v>
      </c>
      <c r="B110" s="246"/>
      <c r="C110" s="246"/>
      <c r="D110" s="246"/>
      <c r="E110" s="246"/>
      <c r="F110" s="246"/>
      <c r="G110" s="246"/>
      <c r="H110" s="247"/>
      <c r="I110" s="1">
        <v>102</v>
      </c>
      <c r="J110" s="7">
        <v>1166403</v>
      </c>
      <c r="K110" s="7">
        <v>2634255</v>
      </c>
      <c r="M110" s="92"/>
      <c r="N110" s="92"/>
      <c r="P110" s="92"/>
    </row>
    <row r="111" spans="1:16">
      <c r="A111" s="245" t="s">
        <v>99</v>
      </c>
      <c r="B111" s="246"/>
      <c r="C111" s="246"/>
      <c r="D111" s="246"/>
      <c r="E111" s="246"/>
      <c r="F111" s="246"/>
      <c r="G111" s="246"/>
      <c r="H111" s="247"/>
      <c r="I111" s="1">
        <v>103</v>
      </c>
      <c r="J111" s="7"/>
      <c r="K111" s="7"/>
      <c r="M111" s="92"/>
      <c r="N111" s="92"/>
      <c r="P111" s="92"/>
    </row>
    <row r="112" spans="1:16">
      <c r="A112" s="245" t="s">
        <v>97</v>
      </c>
      <c r="B112" s="246"/>
      <c r="C112" s="246"/>
      <c r="D112" s="246"/>
      <c r="E112" s="246"/>
      <c r="F112" s="246"/>
      <c r="G112" s="246"/>
      <c r="H112" s="247"/>
      <c r="I112" s="1">
        <v>104</v>
      </c>
      <c r="J112" s="7"/>
      <c r="K112" s="7"/>
      <c r="M112" s="92"/>
      <c r="N112" s="92"/>
      <c r="P112" s="92"/>
    </row>
    <row r="113" spans="1:16">
      <c r="A113" s="245" t="s">
        <v>98</v>
      </c>
      <c r="B113" s="246"/>
      <c r="C113" s="246"/>
      <c r="D113" s="246"/>
      <c r="E113" s="246"/>
      <c r="F113" s="246"/>
      <c r="G113" s="246"/>
      <c r="H113" s="247"/>
      <c r="I113" s="1">
        <v>105</v>
      </c>
      <c r="J113" s="7">
        <v>56080</v>
      </c>
      <c r="K113" s="7">
        <v>93080</v>
      </c>
      <c r="M113" s="92"/>
      <c r="N113" s="92"/>
      <c r="P113" s="92"/>
    </row>
    <row r="114" spans="1:16">
      <c r="A114" s="234" t="s">
        <v>1</v>
      </c>
      <c r="B114" s="235"/>
      <c r="C114" s="235"/>
      <c r="D114" s="235"/>
      <c r="E114" s="235"/>
      <c r="F114" s="235"/>
      <c r="G114" s="235"/>
      <c r="H114" s="236"/>
      <c r="I114" s="1">
        <v>106</v>
      </c>
      <c r="J114" s="7">
        <v>2893746</v>
      </c>
      <c r="K114" s="7">
        <v>3770282</v>
      </c>
      <c r="M114" s="92"/>
      <c r="N114" s="92"/>
      <c r="P114" s="92"/>
    </row>
    <row r="115" spans="1:16">
      <c r="A115" s="234" t="s">
        <v>25</v>
      </c>
      <c r="B115" s="235"/>
      <c r="C115" s="235"/>
      <c r="D115" s="235"/>
      <c r="E115" s="235"/>
      <c r="F115" s="235"/>
      <c r="G115" s="235"/>
      <c r="H115" s="236"/>
      <c r="I115" s="1">
        <v>107</v>
      </c>
      <c r="J115" s="32">
        <f>J70+J87+J91+J101+J114</f>
        <v>393351189</v>
      </c>
      <c r="K115" s="32">
        <f>K70+K87+K91+K101+K114</f>
        <v>407135265</v>
      </c>
      <c r="M115" s="92"/>
      <c r="N115" s="92"/>
      <c r="P115" s="92"/>
    </row>
    <row r="116" spans="1:16">
      <c r="A116" s="259" t="s">
        <v>57</v>
      </c>
      <c r="B116" s="260"/>
      <c r="C116" s="260"/>
      <c r="D116" s="260"/>
      <c r="E116" s="260"/>
      <c r="F116" s="260"/>
      <c r="G116" s="260"/>
      <c r="H116" s="261"/>
      <c r="I116" s="2">
        <v>108</v>
      </c>
      <c r="J116" s="8"/>
      <c r="K116" s="8"/>
    </row>
    <row r="117" spans="1:16">
      <c r="A117" s="251" t="s">
        <v>310</v>
      </c>
      <c r="B117" s="262"/>
      <c r="C117" s="262"/>
      <c r="D117" s="262"/>
      <c r="E117" s="262"/>
      <c r="F117" s="262"/>
      <c r="G117" s="262"/>
      <c r="H117" s="262"/>
      <c r="I117" s="263"/>
      <c r="J117" s="263"/>
      <c r="K117" s="264"/>
    </row>
    <row r="118" spans="1:16">
      <c r="A118" s="231" t="s">
        <v>186</v>
      </c>
      <c r="B118" s="232"/>
      <c r="C118" s="232"/>
      <c r="D118" s="232"/>
      <c r="E118" s="232"/>
      <c r="F118" s="232"/>
      <c r="G118" s="232"/>
      <c r="H118" s="232"/>
      <c r="I118" s="265"/>
      <c r="J118" s="265"/>
      <c r="K118" s="266"/>
    </row>
    <row r="119" spans="1:16">
      <c r="A119" s="245" t="s">
        <v>8</v>
      </c>
      <c r="B119" s="246"/>
      <c r="C119" s="246"/>
      <c r="D119" s="246"/>
      <c r="E119" s="246"/>
      <c r="F119" s="246"/>
      <c r="G119" s="246"/>
      <c r="H119" s="247"/>
      <c r="I119" s="1">
        <v>109</v>
      </c>
      <c r="J119" s="7"/>
      <c r="K119" s="7"/>
    </row>
    <row r="120" spans="1:16">
      <c r="A120" s="267" t="s">
        <v>9</v>
      </c>
      <c r="B120" s="268"/>
      <c r="C120" s="268"/>
      <c r="D120" s="268"/>
      <c r="E120" s="268"/>
      <c r="F120" s="268"/>
      <c r="G120" s="268"/>
      <c r="H120" s="269"/>
      <c r="I120" s="4">
        <v>110</v>
      </c>
      <c r="J120" s="8"/>
      <c r="K120" s="8"/>
    </row>
    <row r="121" spans="1:16">
      <c r="A121" s="270" t="s">
        <v>311</v>
      </c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</row>
    <row r="122" spans="1:16">
      <c r="A122" s="257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</row>
  </sheetData>
  <mergeCells count="122">
    <mergeCell ref="A112:H112"/>
    <mergeCell ref="A113:H113"/>
    <mergeCell ref="A106:H106"/>
    <mergeCell ref="A107:H107"/>
    <mergeCell ref="A108:H108"/>
    <mergeCell ref="A109:H109"/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72:H72"/>
    <mergeCell ref="A73:H73"/>
    <mergeCell ref="A66:H66"/>
    <mergeCell ref="A67:H67"/>
    <mergeCell ref="A68:H68"/>
    <mergeCell ref="A69:K69"/>
    <mergeCell ref="A78:H78"/>
    <mergeCell ref="A79:H79"/>
    <mergeCell ref="A80:H80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6:H6"/>
    <mergeCell ref="A7:K7"/>
    <mergeCell ref="A8:H8"/>
    <mergeCell ref="A9:H9"/>
    <mergeCell ref="A1:K1"/>
    <mergeCell ref="A2:K2"/>
    <mergeCell ref="A3:K3"/>
    <mergeCell ref="A4:H4"/>
    <mergeCell ref="A5:H5"/>
  </mergeCells>
  <phoneticPr fontId="3" type="noConversion"/>
  <dataValidations count="1">
    <dataValidation allowBlank="1" sqref="A1:A1048576 B6:H65536 B1:H4 I1:IV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FF"/>
    <pageSetUpPr fitToPage="1"/>
  </sheetPr>
  <dimension ref="A1:R79"/>
  <sheetViews>
    <sheetView view="pageBreakPreview" zoomScale="110" zoomScaleNormal="100" workbookViewId="0">
      <selection activeCell="A23" sqref="A23:H23"/>
    </sheetView>
  </sheetViews>
  <sheetFormatPr defaultColWidth="9.109375" defaultRowHeight="13.2"/>
  <cols>
    <col min="1" max="9" width="9.109375" style="31"/>
    <col min="10" max="10" width="11.33203125" style="31" customWidth="1"/>
    <col min="11" max="11" width="12.33203125" style="31" customWidth="1"/>
    <col min="12" max="12" width="11.5546875" style="31" customWidth="1"/>
    <col min="13" max="13" width="12.5546875" style="31" customWidth="1"/>
    <col min="14" max="14" width="3.44140625" style="31" customWidth="1"/>
    <col min="15" max="18" width="9.109375" style="156"/>
    <col min="19" max="16384" width="9.109375" style="31"/>
  </cols>
  <sheetData>
    <row r="1" spans="1:16" ht="12.75" customHeight="1">
      <c r="A1" s="237" t="s">
        <v>154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6" ht="12.75" customHeight="1">
      <c r="A2" s="281" t="s">
        <v>408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6" ht="12.75" customHeight="1">
      <c r="A3" s="272" t="s">
        <v>339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6" ht="22.2">
      <c r="A4" s="273" t="s">
        <v>59</v>
      </c>
      <c r="B4" s="273"/>
      <c r="C4" s="273"/>
      <c r="D4" s="273"/>
      <c r="E4" s="273"/>
      <c r="F4" s="273"/>
      <c r="G4" s="273"/>
      <c r="H4" s="273"/>
      <c r="I4" s="37" t="s">
        <v>279</v>
      </c>
      <c r="J4" s="274" t="s">
        <v>319</v>
      </c>
      <c r="K4" s="274"/>
      <c r="L4" s="274" t="s">
        <v>320</v>
      </c>
      <c r="M4" s="274"/>
    </row>
    <row r="5" spans="1:16">
      <c r="A5" s="273"/>
      <c r="B5" s="273"/>
      <c r="C5" s="273"/>
      <c r="D5" s="273"/>
      <c r="E5" s="273"/>
      <c r="F5" s="273"/>
      <c r="G5" s="273"/>
      <c r="H5" s="273"/>
      <c r="I5" s="37"/>
      <c r="J5" s="39" t="s">
        <v>314</v>
      </c>
      <c r="K5" s="39" t="s">
        <v>315</v>
      </c>
      <c r="L5" s="39" t="s">
        <v>314</v>
      </c>
      <c r="M5" s="39" t="s">
        <v>315</v>
      </c>
    </row>
    <row r="6" spans="1:16">
      <c r="A6" s="242"/>
      <c r="B6" s="243"/>
      <c r="C6" s="243"/>
      <c r="D6" s="243"/>
      <c r="E6" s="243"/>
      <c r="F6" s="243"/>
      <c r="G6" s="243"/>
      <c r="H6" s="244"/>
      <c r="I6" s="37"/>
      <c r="J6" s="99" t="s">
        <v>398</v>
      </c>
      <c r="K6" s="99" t="s">
        <v>414</v>
      </c>
      <c r="L6" s="99" t="s">
        <v>415</v>
      </c>
      <c r="M6" s="99" t="s">
        <v>416</v>
      </c>
      <c r="O6" s="157"/>
      <c r="P6" s="157"/>
    </row>
    <row r="7" spans="1:16">
      <c r="A7" s="274">
        <v>1</v>
      </c>
      <c r="B7" s="274"/>
      <c r="C7" s="274"/>
      <c r="D7" s="274"/>
      <c r="E7" s="274"/>
      <c r="F7" s="274"/>
      <c r="G7" s="274"/>
      <c r="H7" s="274"/>
      <c r="I7" s="42">
        <v>2</v>
      </c>
      <c r="J7" s="39">
        <v>3</v>
      </c>
      <c r="K7" s="39">
        <v>4</v>
      </c>
      <c r="L7" s="39">
        <v>5</v>
      </c>
      <c r="M7" s="39">
        <v>6</v>
      </c>
      <c r="O7" s="158"/>
      <c r="P7" s="159"/>
    </row>
    <row r="8" spans="1:16">
      <c r="A8" s="231" t="s">
        <v>26</v>
      </c>
      <c r="B8" s="232"/>
      <c r="C8" s="232"/>
      <c r="D8" s="232"/>
      <c r="E8" s="232"/>
      <c r="F8" s="232"/>
      <c r="G8" s="232"/>
      <c r="H8" s="233"/>
      <c r="I8" s="3">
        <v>111</v>
      </c>
      <c r="J8" s="33">
        <f>SUM(J9:J10)</f>
        <v>113191220</v>
      </c>
      <c r="K8" s="33">
        <f>SUM(K9:K10)</f>
        <v>5757619</v>
      </c>
      <c r="L8" s="33">
        <f>SUM(L9:L10)</f>
        <v>129644659</v>
      </c>
      <c r="M8" s="33">
        <f>SUM(M9:M10)</f>
        <v>4887780</v>
      </c>
      <c r="O8" s="163"/>
      <c r="P8" s="160"/>
    </row>
    <row r="9" spans="1:16">
      <c r="A9" s="234" t="s">
        <v>152</v>
      </c>
      <c r="B9" s="235"/>
      <c r="C9" s="235"/>
      <c r="D9" s="235"/>
      <c r="E9" s="235"/>
      <c r="F9" s="235"/>
      <c r="G9" s="235"/>
      <c r="H9" s="236"/>
      <c r="I9" s="1">
        <v>112</v>
      </c>
      <c r="J9" s="7">
        <v>109795396</v>
      </c>
      <c r="K9" s="7">
        <v>4859972</v>
      </c>
      <c r="L9" s="7">
        <v>127747149</v>
      </c>
      <c r="M9" s="7">
        <v>3810668</v>
      </c>
      <c r="O9" s="163"/>
      <c r="P9" s="160"/>
    </row>
    <row r="10" spans="1:16">
      <c r="A10" s="234" t="s">
        <v>103</v>
      </c>
      <c r="B10" s="235"/>
      <c r="C10" s="235"/>
      <c r="D10" s="235"/>
      <c r="E10" s="235"/>
      <c r="F10" s="235"/>
      <c r="G10" s="235"/>
      <c r="H10" s="236"/>
      <c r="I10" s="1">
        <v>113</v>
      </c>
      <c r="J10" s="7">
        <v>3395824</v>
      </c>
      <c r="K10" s="7">
        <v>897647</v>
      </c>
      <c r="L10" s="7">
        <v>1897510</v>
      </c>
      <c r="M10" s="7">
        <v>1077112</v>
      </c>
      <c r="O10" s="163"/>
      <c r="P10" s="160"/>
    </row>
    <row r="11" spans="1:16">
      <c r="A11" s="234" t="s">
        <v>12</v>
      </c>
      <c r="B11" s="235"/>
      <c r="C11" s="235"/>
      <c r="D11" s="235"/>
      <c r="E11" s="235"/>
      <c r="F11" s="235"/>
      <c r="G11" s="235"/>
      <c r="H11" s="236"/>
      <c r="I11" s="1">
        <v>114</v>
      </c>
      <c r="J11" s="32">
        <f>J12+J13+J17+J21+J22+J23+J26+J27</f>
        <v>92191008</v>
      </c>
      <c r="K11" s="32">
        <f>K12+K13+K17+K21+K22+K23+K26+K27</f>
        <v>15348862</v>
      </c>
      <c r="L11" s="32">
        <f>L12+L13+L17+L21+L22+L23+L26+L27</f>
        <v>116153651</v>
      </c>
      <c r="M11" s="32">
        <f>M12+M13+M17+M21+M22+M23+M26+M27</f>
        <v>18783207</v>
      </c>
      <c r="O11" s="163"/>
      <c r="P11" s="160"/>
    </row>
    <row r="12" spans="1:16">
      <c r="A12" s="234" t="s">
        <v>104</v>
      </c>
      <c r="B12" s="235"/>
      <c r="C12" s="235"/>
      <c r="D12" s="235"/>
      <c r="E12" s="235"/>
      <c r="F12" s="235"/>
      <c r="G12" s="235"/>
      <c r="H12" s="236"/>
      <c r="I12" s="1">
        <v>115</v>
      </c>
      <c r="J12" s="7"/>
      <c r="K12" s="7"/>
      <c r="L12" s="7"/>
      <c r="M12" s="7"/>
      <c r="O12" s="163"/>
      <c r="P12" s="160"/>
    </row>
    <row r="13" spans="1:16">
      <c r="A13" s="234" t="s">
        <v>22</v>
      </c>
      <c r="B13" s="235"/>
      <c r="C13" s="235"/>
      <c r="D13" s="235"/>
      <c r="E13" s="235"/>
      <c r="F13" s="235"/>
      <c r="G13" s="235"/>
      <c r="H13" s="236"/>
      <c r="I13" s="1">
        <v>116</v>
      </c>
      <c r="J13" s="32">
        <f>SUM(J14:J16)</f>
        <v>41697219</v>
      </c>
      <c r="K13" s="32">
        <f>SUM(K14:K16)</f>
        <v>4624870</v>
      </c>
      <c r="L13" s="32">
        <f>SUM(L14:L16)</f>
        <v>54180754</v>
      </c>
      <c r="M13" s="32">
        <f>+M14+M15+M16</f>
        <v>5997244</v>
      </c>
      <c r="O13" s="163"/>
      <c r="P13" s="160"/>
    </row>
    <row r="14" spans="1:16">
      <c r="A14" s="245" t="s">
        <v>146</v>
      </c>
      <c r="B14" s="246"/>
      <c r="C14" s="246"/>
      <c r="D14" s="246"/>
      <c r="E14" s="246"/>
      <c r="F14" s="246"/>
      <c r="G14" s="246"/>
      <c r="H14" s="247"/>
      <c r="I14" s="1">
        <v>117</v>
      </c>
      <c r="J14" s="7">
        <v>23059453</v>
      </c>
      <c r="K14" s="7">
        <v>2046708</v>
      </c>
      <c r="L14" s="7">
        <v>26387328</v>
      </c>
      <c r="M14" s="7">
        <v>1675154</v>
      </c>
      <c r="O14" s="163"/>
      <c r="P14" s="160"/>
    </row>
    <row r="15" spans="1:16">
      <c r="A15" s="245" t="s">
        <v>147</v>
      </c>
      <c r="B15" s="246"/>
      <c r="C15" s="246"/>
      <c r="D15" s="246"/>
      <c r="E15" s="246"/>
      <c r="F15" s="246"/>
      <c r="G15" s="246"/>
      <c r="H15" s="247"/>
      <c r="I15" s="1">
        <v>118</v>
      </c>
      <c r="J15" s="7">
        <v>1191146</v>
      </c>
      <c r="K15" s="7">
        <v>73471</v>
      </c>
      <c r="L15" s="7">
        <v>806048</v>
      </c>
      <c r="M15" s="7">
        <v>35728</v>
      </c>
      <c r="O15" s="163"/>
      <c r="P15" s="160"/>
    </row>
    <row r="16" spans="1:16">
      <c r="A16" s="245" t="s">
        <v>61</v>
      </c>
      <c r="B16" s="246"/>
      <c r="C16" s="246"/>
      <c r="D16" s="246"/>
      <c r="E16" s="246"/>
      <c r="F16" s="246"/>
      <c r="G16" s="246"/>
      <c r="H16" s="247"/>
      <c r="I16" s="1">
        <v>119</v>
      </c>
      <c r="J16" s="7">
        <v>17446620</v>
      </c>
      <c r="K16" s="7">
        <v>2504691</v>
      </c>
      <c r="L16" s="7">
        <v>26987378</v>
      </c>
      <c r="M16" s="7">
        <v>4286362</v>
      </c>
      <c r="O16" s="163"/>
      <c r="P16" s="160"/>
    </row>
    <row r="17" spans="1:16">
      <c r="A17" s="234" t="s">
        <v>23</v>
      </c>
      <c r="B17" s="235"/>
      <c r="C17" s="235"/>
      <c r="D17" s="235"/>
      <c r="E17" s="235"/>
      <c r="F17" s="235"/>
      <c r="G17" s="235"/>
      <c r="H17" s="236"/>
      <c r="I17" s="1">
        <v>120</v>
      </c>
      <c r="J17" s="32">
        <f>SUM(J18:J20)</f>
        <v>28389002</v>
      </c>
      <c r="K17" s="32">
        <f>SUM(K18:K20)</f>
        <v>5484236</v>
      </c>
      <c r="L17" s="32">
        <f>SUM(L18:L20)</f>
        <v>36513699</v>
      </c>
      <c r="M17" s="32">
        <f>SUM(M18:M20)</f>
        <v>6554626</v>
      </c>
      <c r="O17" s="163"/>
      <c r="P17" s="160"/>
    </row>
    <row r="18" spans="1:16">
      <c r="A18" s="245" t="s">
        <v>62</v>
      </c>
      <c r="B18" s="246"/>
      <c r="C18" s="246"/>
      <c r="D18" s="246"/>
      <c r="E18" s="246"/>
      <c r="F18" s="246"/>
      <c r="G18" s="246"/>
      <c r="H18" s="247"/>
      <c r="I18" s="1">
        <v>121</v>
      </c>
      <c r="J18" s="7">
        <v>17497525</v>
      </c>
      <c r="K18" s="7">
        <v>3497644</v>
      </c>
      <c r="L18" s="7">
        <v>22407453</v>
      </c>
      <c r="M18" s="7">
        <v>4134658</v>
      </c>
      <c r="O18" s="163"/>
      <c r="P18" s="160"/>
    </row>
    <row r="19" spans="1:16">
      <c r="A19" s="245" t="s">
        <v>63</v>
      </c>
      <c r="B19" s="246"/>
      <c r="C19" s="246"/>
      <c r="D19" s="246"/>
      <c r="E19" s="246"/>
      <c r="F19" s="246"/>
      <c r="G19" s="246"/>
      <c r="H19" s="247"/>
      <c r="I19" s="1">
        <v>122</v>
      </c>
      <c r="J19" s="7">
        <v>6736885</v>
      </c>
      <c r="K19" s="7">
        <v>1183788</v>
      </c>
      <c r="L19" s="7">
        <v>8764011</v>
      </c>
      <c r="M19" s="7">
        <v>1462214</v>
      </c>
      <c r="O19" s="163"/>
      <c r="P19" s="160"/>
    </row>
    <row r="20" spans="1:16">
      <c r="A20" s="245" t="s">
        <v>64</v>
      </c>
      <c r="B20" s="246"/>
      <c r="C20" s="246"/>
      <c r="D20" s="246"/>
      <c r="E20" s="246"/>
      <c r="F20" s="246"/>
      <c r="G20" s="246"/>
      <c r="H20" s="247"/>
      <c r="I20" s="1">
        <v>123</v>
      </c>
      <c r="J20" s="7">
        <v>4154592</v>
      </c>
      <c r="K20" s="7">
        <v>802804</v>
      </c>
      <c r="L20" s="7">
        <v>5342235</v>
      </c>
      <c r="M20" s="7">
        <v>957754</v>
      </c>
      <c r="O20" s="163"/>
      <c r="P20" s="160"/>
    </row>
    <row r="21" spans="1:16">
      <c r="A21" s="234" t="s">
        <v>105</v>
      </c>
      <c r="B21" s="235"/>
      <c r="C21" s="235"/>
      <c r="D21" s="235"/>
      <c r="E21" s="235"/>
      <c r="F21" s="235"/>
      <c r="G21" s="235"/>
      <c r="H21" s="236"/>
      <c r="I21" s="1">
        <v>124</v>
      </c>
      <c r="J21" s="7">
        <v>8430459</v>
      </c>
      <c r="K21" s="7">
        <v>2110771</v>
      </c>
      <c r="L21" s="7">
        <v>8446745</v>
      </c>
      <c r="M21" s="7">
        <v>2101989</v>
      </c>
      <c r="O21" s="163"/>
      <c r="P21" s="160"/>
    </row>
    <row r="22" spans="1:16">
      <c r="A22" s="234" t="s">
        <v>106</v>
      </c>
      <c r="B22" s="235"/>
      <c r="C22" s="235"/>
      <c r="D22" s="235"/>
      <c r="E22" s="235"/>
      <c r="F22" s="235"/>
      <c r="G22" s="235"/>
      <c r="H22" s="236"/>
      <c r="I22" s="1">
        <v>125</v>
      </c>
      <c r="J22" s="7">
        <v>4959894</v>
      </c>
      <c r="K22" s="7">
        <v>1783339</v>
      </c>
      <c r="L22" s="7">
        <v>8324933</v>
      </c>
      <c r="M22" s="7">
        <v>2593048</v>
      </c>
      <c r="O22" s="163"/>
      <c r="P22" s="160"/>
    </row>
    <row r="23" spans="1:16">
      <c r="A23" s="234" t="s">
        <v>24</v>
      </c>
      <c r="B23" s="235"/>
      <c r="C23" s="235"/>
      <c r="D23" s="235"/>
      <c r="E23" s="235"/>
      <c r="F23" s="235"/>
      <c r="G23" s="235"/>
      <c r="H23" s="236"/>
      <c r="I23" s="1">
        <v>126</v>
      </c>
      <c r="J23" s="32">
        <f>SUM(J24:J25)</f>
        <v>0</v>
      </c>
      <c r="K23" s="32">
        <f>SUM(K24:K25)</f>
        <v>0</v>
      </c>
      <c r="L23" s="32">
        <v>0</v>
      </c>
      <c r="M23" s="32">
        <v>0</v>
      </c>
      <c r="O23" s="163"/>
      <c r="P23" s="160"/>
    </row>
    <row r="24" spans="1:16">
      <c r="A24" s="245" t="s">
        <v>137</v>
      </c>
      <c r="B24" s="246"/>
      <c r="C24" s="246"/>
      <c r="D24" s="246"/>
      <c r="E24" s="246"/>
      <c r="F24" s="246"/>
      <c r="G24" s="246"/>
      <c r="H24" s="247"/>
      <c r="I24" s="1">
        <v>127</v>
      </c>
      <c r="J24" s="7"/>
      <c r="K24" s="7"/>
      <c r="L24" s="7"/>
      <c r="M24" s="7">
        <v>0</v>
      </c>
      <c r="O24" s="163"/>
      <c r="P24" s="160"/>
    </row>
    <row r="25" spans="1:16">
      <c r="A25" s="245" t="s">
        <v>138</v>
      </c>
      <c r="B25" s="246"/>
      <c r="C25" s="246"/>
      <c r="D25" s="246"/>
      <c r="E25" s="246"/>
      <c r="F25" s="246"/>
      <c r="G25" s="246"/>
      <c r="H25" s="247"/>
      <c r="I25" s="1">
        <v>128</v>
      </c>
      <c r="J25" s="7"/>
      <c r="K25" s="7"/>
      <c r="L25" s="7"/>
      <c r="M25" s="7">
        <v>0</v>
      </c>
      <c r="O25" s="163"/>
      <c r="P25" s="160"/>
    </row>
    <row r="26" spans="1:16">
      <c r="A26" s="234" t="s">
        <v>107</v>
      </c>
      <c r="B26" s="235"/>
      <c r="C26" s="235"/>
      <c r="D26" s="235"/>
      <c r="E26" s="235"/>
      <c r="F26" s="235"/>
      <c r="G26" s="235"/>
      <c r="H26" s="236"/>
      <c r="I26" s="1">
        <v>129</v>
      </c>
      <c r="J26" s="7">
        <v>393483</v>
      </c>
      <c r="K26" s="7">
        <v>-459354</v>
      </c>
      <c r="L26" s="7">
        <v>584236</v>
      </c>
      <c r="M26" s="7">
        <v>-454292</v>
      </c>
      <c r="O26" s="163"/>
      <c r="P26" s="160"/>
    </row>
    <row r="27" spans="1:16">
      <c r="A27" s="234" t="s">
        <v>50</v>
      </c>
      <c r="B27" s="235"/>
      <c r="C27" s="235"/>
      <c r="D27" s="235"/>
      <c r="E27" s="235"/>
      <c r="F27" s="235"/>
      <c r="G27" s="235"/>
      <c r="H27" s="236"/>
      <c r="I27" s="1">
        <v>130</v>
      </c>
      <c r="J27" s="7">
        <v>8320951</v>
      </c>
      <c r="K27" s="7">
        <v>1805000</v>
      </c>
      <c r="L27" s="7">
        <v>8103284</v>
      </c>
      <c r="M27" s="7">
        <v>1990592</v>
      </c>
      <c r="O27" s="163"/>
      <c r="P27" s="160"/>
    </row>
    <row r="28" spans="1:16">
      <c r="A28" s="234" t="s">
        <v>213</v>
      </c>
      <c r="B28" s="235"/>
      <c r="C28" s="235"/>
      <c r="D28" s="235"/>
      <c r="E28" s="235"/>
      <c r="F28" s="235"/>
      <c r="G28" s="235"/>
      <c r="H28" s="236"/>
      <c r="I28" s="1">
        <v>131</v>
      </c>
      <c r="J28" s="32">
        <f>SUM(J29:J33)</f>
        <v>5875316</v>
      </c>
      <c r="K28" s="32">
        <f>SUM(K29:K33)</f>
        <v>957402</v>
      </c>
      <c r="L28" s="32">
        <f>SUM(L29:L33)</f>
        <v>5291608</v>
      </c>
      <c r="M28" s="32">
        <f>SUM(M29:M33)</f>
        <v>1444885</v>
      </c>
      <c r="O28" s="163"/>
      <c r="P28" s="160"/>
    </row>
    <row r="29" spans="1:16">
      <c r="A29" s="234" t="s">
        <v>227</v>
      </c>
      <c r="B29" s="235"/>
      <c r="C29" s="235"/>
      <c r="D29" s="235"/>
      <c r="E29" s="235"/>
      <c r="F29" s="235"/>
      <c r="G29" s="235"/>
      <c r="H29" s="236"/>
      <c r="I29" s="1">
        <v>132</v>
      </c>
      <c r="J29" s="7">
        <v>365789</v>
      </c>
      <c r="K29" s="7">
        <v>63156</v>
      </c>
      <c r="L29" s="7">
        <v>509406</v>
      </c>
      <c r="M29" s="7">
        <v>156834</v>
      </c>
      <c r="O29" s="163"/>
      <c r="P29" s="160"/>
    </row>
    <row r="30" spans="1:16">
      <c r="A30" s="234" t="s">
        <v>155</v>
      </c>
      <c r="B30" s="235"/>
      <c r="C30" s="235"/>
      <c r="D30" s="235"/>
      <c r="E30" s="235"/>
      <c r="F30" s="235"/>
      <c r="G30" s="235"/>
      <c r="H30" s="236"/>
      <c r="I30" s="1">
        <v>133</v>
      </c>
      <c r="J30" s="7">
        <v>5509527</v>
      </c>
      <c r="K30" s="7">
        <v>894246</v>
      </c>
      <c r="L30" s="7">
        <v>4782202</v>
      </c>
      <c r="M30" s="7">
        <v>1288051</v>
      </c>
      <c r="O30" s="163"/>
      <c r="P30" s="160"/>
    </row>
    <row r="31" spans="1:16">
      <c r="A31" s="234" t="s">
        <v>139</v>
      </c>
      <c r="B31" s="235"/>
      <c r="C31" s="235"/>
      <c r="D31" s="235"/>
      <c r="E31" s="235"/>
      <c r="F31" s="235"/>
      <c r="G31" s="235"/>
      <c r="H31" s="236"/>
      <c r="I31" s="1">
        <v>134</v>
      </c>
      <c r="J31" s="7"/>
      <c r="K31" s="7"/>
      <c r="L31" s="7"/>
      <c r="M31" s="7"/>
      <c r="O31" s="163"/>
      <c r="P31" s="160"/>
    </row>
    <row r="32" spans="1:16">
      <c r="A32" s="234" t="s">
        <v>223</v>
      </c>
      <c r="B32" s="235"/>
      <c r="C32" s="235"/>
      <c r="D32" s="235"/>
      <c r="E32" s="235"/>
      <c r="F32" s="235"/>
      <c r="G32" s="235"/>
      <c r="H32" s="236"/>
      <c r="I32" s="1">
        <v>135</v>
      </c>
      <c r="J32" s="7"/>
      <c r="K32" s="7"/>
      <c r="L32" s="7"/>
      <c r="M32" s="7"/>
      <c r="O32" s="163"/>
      <c r="P32" s="160"/>
    </row>
    <row r="33" spans="1:16">
      <c r="A33" s="234" t="s">
        <v>140</v>
      </c>
      <c r="B33" s="235"/>
      <c r="C33" s="235"/>
      <c r="D33" s="235"/>
      <c r="E33" s="235"/>
      <c r="F33" s="235"/>
      <c r="G33" s="235"/>
      <c r="H33" s="236"/>
      <c r="I33" s="1">
        <v>136</v>
      </c>
      <c r="J33" s="7"/>
      <c r="K33" s="7"/>
      <c r="L33" s="7"/>
      <c r="M33" s="7"/>
      <c r="O33" s="163"/>
      <c r="P33" s="160"/>
    </row>
    <row r="34" spans="1:16">
      <c r="A34" s="234" t="s">
        <v>214</v>
      </c>
      <c r="B34" s="235"/>
      <c r="C34" s="235"/>
      <c r="D34" s="235"/>
      <c r="E34" s="235"/>
      <c r="F34" s="235"/>
      <c r="G34" s="235"/>
      <c r="H34" s="236"/>
      <c r="I34" s="1">
        <v>137</v>
      </c>
      <c r="J34" s="32">
        <f>SUM(J35:J38)</f>
        <v>55300137</v>
      </c>
      <c r="K34" s="32">
        <f>SUM(K35:K38)</f>
        <v>46129870</v>
      </c>
      <c r="L34" s="32">
        <f>SUM(L35:L38)</f>
        <v>10813399</v>
      </c>
      <c r="M34" s="32">
        <f>SUM(M35:M38)</f>
        <v>3314137</v>
      </c>
      <c r="O34" s="163"/>
      <c r="P34" s="160"/>
    </row>
    <row r="35" spans="1:16">
      <c r="A35" s="234" t="s">
        <v>66</v>
      </c>
      <c r="B35" s="235"/>
      <c r="C35" s="235"/>
      <c r="D35" s="235"/>
      <c r="E35" s="235"/>
      <c r="F35" s="235"/>
      <c r="G35" s="235"/>
      <c r="H35" s="236"/>
      <c r="I35" s="1">
        <v>138</v>
      </c>
      <c r="J35" s="7">
        <v>1019568</v>
      </c>
      <c r="K35" s="7">
        <v>401904</v>
      </c>
      <c r="L35" s="7">
        <v>2161748</v>
      </c>
      <c r="M35" s="7">
        <v>928858</v>
      </c>
      <c r="O35" s="163"/>
      <c r="P35" s="160"/>
    </row>
    <row r="36" spans="1:16">
      <c r="A36" s="234" t="s">
        <v>65</v>
      </c>
      <c r="B36" s="235"/>
      <c r="C36" s="235"/>
      <c r="D36" s="235"/>
      <c r="E36" s="235"/>
      <c r="F36" s="235"/>
      <c r="G36" s="235"/>
      <c r="H36" s="236"/>
      <c r="I36" s="1">
        <v>139</v>
      </c>
      <c r="J36" s="7">
        <v>54280569</v>
      </c>
      <c r="K36" s="7">
        <v>45727966</v>
      </c>
      <c r="L36" s="7">
        <v>8651651</v>
      </c>
      <c r="M36" s="7">
        <v>2385279</v>
      </c>
      <c r="O36" s="163"/>
      <c r="P36" s="160"/>
    </row>
    <row r="37" spans="1:16">
      <c r="A37" s="234" t="s">
        <v>224</v>
      </c>
      <c r="B37" s="235"/>
      <c r="C37" s="235"/>
      <c r="D37" s="235"/>
      <c r="E37" s="235"/>
      <c r="F37" s="235"/>
      <c r="G37" s="235"/>
      <c r="H37" s="236"/>
      <c r="I37" s="1">
        <v>140</v>
      </c>
      <c r="J37" s="7"/>
      <c r="K37" s="7"/>
      <c r="L37" s="7"/>
      <c r="M37" s="7"/>
      <c r="O37" s="163"/>
      <c r="P37" s="160"/>
    </row>
    <row r="38" spans="1:16">
      <c r="A38" s="234" t="s">
        <v>67</v>
      </c>
      <c r="B38" s="235"/>
      <c r="C38" s="235"/>
      <c r="D38" s="235"/>
      <c r="E38" s="235"/>
      <c r="F38" s="235"/>
      <c r="G38" s="235"/>
      <c r="H38" s="236"/>
      <c r="I38" s="1">
        <v>141</v>
      </c>
      <c r="J38" s="7"/>
      <c r="K38" s="7"/>
      <c r="L38" s="7"/>
      <c r="M38" s="7"/>
      <c r="O38" s="163"/>
      <c r="P38" s="160"/>
    </row>
    <row r="39" spans="1:16">
      <c r="A39" s="234" t="s">
        <v>195</v>
      </c>
      <c r="B39" s="235"/>
      <c r="C39" s="235"/>
      <c r="D39" s="235"/>
      <c r="E39" s="235"/>
      <c r="F39" s="235"/>
      <c r="G39" s="235"/>
      <c r="H39" s="236"/>
      <c r="I39" s="1">
        <v>142</v>
      </c>
      <c r="J39" s="7"/>
      <c r="K39" s="7"/>
      <c r="L39" s="7"/>
      <c r="M39" s="7"/>
      <c r="O39" s="163"/>
      <c r="P39" s="160"/>
    </row>
    <row r="40" spans="1:16">
      <c r="A40" s="234" t="s">
        <v>196</v>
      </c>
      <c r="B40" s="235"/>
      <c r="C40" s="235"/>
      <c r="D40" s="235"/>
      <c r="E40" s="235"/>
      <c r="F40" s="235"/>
      <c r="G40" s="235"/>
      <c r="H40" s="236"/>
      <c r="I40" s="1">
        <v>143</v>
      </c>
      <c r="J40" s="7"/>
      <c r="K40" s="7"/>
      <c r="L40" s="7"/>
      <c r="M40" s="7"/>
      <c r="O40" s="163"/>
      <c r="P40" s="160"/>
    </row>
    <row r="41" spans="1:16">
      <c r="A41" s="234" t="s">
        <v>225</v>
      </c>
      <c r="B41" s="235"/>
      <c r="C41" s="235"/>
      <c r="D41" s="235"/>
      <c r="E41" s="235"/>
      <c r="F41" s="235"/>
      <c r="G41" s="235"/>
      <c r="H41" s="236"/>
      <c r="I41" s="1">
        <v>144</v>
      </c>
      <c r="J41" s="7"/>
      <c r="K41" s="7"/>
      <c r="L41" s="7"/>
      <c r="M41" s="7"/>
      <c r="O41" s="163"/>
      <c r="P41" s="160"/>
    </row>
    <row r="42" spans="1:16">
      <c r="A42" s="234" t="s">
        <v>226</v>
      </c>
      <c r="B42" s="235"/>
      <c r="C42" s="235"/>
      <c r="D42" s="235"/>
      <c r="E42" s="235"/>
      <c r="F42" s="235"/>
      <c r="G42" s="235"/>
      <c r="H42" s="236"/>
      <c r="I42" s="1">
        <v>145</v>
      </c>
      <c r="J42" s="7"/>
      <c r="K42" s="7"/>
      <c r="L42" s="7"/>
      <c r="M42" s="7"/>
      <c r="O42" s="163"/>
      <c r="P42" s="160"/>
    </row>
    <row r="43" spans="1:16">
      <c r="A43" s="234" t="s">
        <v>215</v>
      </c>
      <c r="B43" s="235"/>
      <c r="C43" s="235"/>
      <c r="D43" s="235"/>
      <c r="E43" s="235"/>
      <c r="F43" s="235"/>
      <c r="G43" s="235"/>
      <c r="H43" s="236"/>
      <c r="I43" s="1">
        <v>146</v>
      </c>
      <c r="J43" s="32">
        <f>J8+J28+J39+J41</f>
        <v>119066536</v>
      </c>
      <c r="K43" s="32">
        <f>K8+K28+K39+K41</f>
        <v>6715021</v>
      </c>
      <c r="L43" s="32">
        <f>L8+L28+L39+L41</f>
        <v>134936267</v>
      </c>
      <c r="M43" s="32">
        <f>M8+M28+M39+M41</f>
        <v>6332665</v>
      </c>
      <c r="O43" s="163"/>
      <c r="P43" s="160"/>
    </row>
    <row r="44" spans="1:16">
      <c r="A44" s="234" t="s">
        <v>216</v>
      </c>
      <c r="B44" s="235"/>
      <c r="C44" s="235"/>
      <c r="D44" s="235"/>
      <c r="E44" s="235"/>
      <c r="F44" s="235"/>
      <c r="G44" s="235"/>
      <c r="H44" s="236"/>
      <c r="I44" s="1">
        <v>147</v>
      </c>
      <c r="J44" s="32">
        <f>J11+J34+J40+J42</f>
        <v>147491145</v>
      </c>
      <c r="K44" s="32">
        <f>K11+K34+K40+K42</f>
        <v>61478732</v>
      </c>
      <c r="L44" s="32">
        <f>L11+L34+L40+L42</f>
        <v>126967050</v>
      </c>
      <c r="M44" s="32">
        <f>M11+M34+M40+M42</f>
        <v>22097344</v>
      </c>
      <c r="O44" s="163"/>
      <c r="P44" s="160"/>
    </row>
    <row r="45" spans="1:16">
      <c r="A45" s="234" t="s">
        <v>236</v>
      </c>
      <c r="B45" s="235"/>
      <c r="C45" s="235"/>
      <c r="D45" s="235"/>
      <c r="E45" s="235"/>
      <c r="F45" s="235"/>
      <c r="G45" s="235"/>
      <c r="H45" s="236"/>
      <c r="I45" s="1">
        <v>148</v>
      </c>
      <c r="J45" s="32">
        <f>J43-J44</f>
        <v>-28424609</v>
      </c>
      <c r="K45" s="32">
        <f t="shared" ref="K45" si="0">K43-K44</f>
        <v>-54763711</v>
      </c>
      <c r="L45" s="32">
        <f>L43-L44</f>
        <v>7969217</v>
      </c>
      <c r="M45" s="32">
        <f>M43-M44</f>
        <v>-15764679</v>
      </c>
      <c r="O45" s="163"/>
      <c r="P45" s="160"/>
    </row>
    <row r="46" spans="1:16">
      <c r="A46" s="254" t="s">
        <v>218</v>
      </c>
      <c r="B46" s="255"/>
      <c r="C46" s="255"/>
      <c r="D46" s="255"/>
      <c r="E46" s="255"/>
      <c r="F46" s="255"/>
      <c r="G46" s="255"/>
      <c r="H46" s="256"/>
      <c r="I46" s="1">
        <v>149</v>
      </c>
      <c r="J46" s="32">
        <f>IF(J43&gt;J44,J43-J44,0)</f>
        <v>0</v>
      </c>
      <c r="K46" s="32">
        <f>IF(K43&gt;K44,K43-K44,0)</f>
        <v>0</v>
      </c>
      <c r="L46" s="32">
        <f>IF(L43&gt;L44,L43-L44,0)</f>
        <v>7969217</v>
      </c>
      <c r="M46" s="32">
        <v>0</v>
      </c>
      <c r="O46" s="163"/>
      <c r="P46" s="160"/>
    </row>
    <row r="47" spans="1:16">
      <c r="A47" s="254" t="s">
        <v>219</v>
      </c>
      <c r="B47" s="255"/>
      <c r="C47" s="255"/>
      <c r="D47" s="255"/>
      <c r="E47" s="255"/>
      <c r="F47" s="255"/>
      <c r="G47" s="255"/>
      <c r="H47" s="256"/>
      <c r="I47" s="1">
        <v>150</v>
      </c>
      <c r="J47" s="32">
        <f>IF(J44&gt;J43,J44-J43,0)</f>
        <v>28424609</v>
      </c>
      <c r="K47" s="32">
        <f>IF(K44&gt;K43,K44-K43,0)</f>
        <v>54763711</v>
      </c>
      <c r="L47" s="32">
        <f>IF(L44&gt;L43,L44-L43,0)</f>
        <v>0</v>
      </c>
      <c r="M47" s="32">
        <f>IF(M44&gt;M43,M44-M43,0)</f>
        <v>15764679</v>
      </c>
      <c r="O47" s="163"/>
      <c r="P47" s="160"/>
    </row>
    <row r="48" spans="1:16">
      <c r="A48" s="234" t="s">
        <v>217</v>
      </c>
      <c r="B48" s="235"/>
      <c r="C48" s="235"/>
      <c r="D48" s="235"/>
      <c r="E48" s="235"/>
      <c r="F48" s="235"/>
      <c r="G48" s="235"/>
      <c r="H48" s="236"/>
      <c r="I48" s="1">
        <v>151</v>
      </c>
      <c r="J48" s="7">
        <v>-7426440</v>
      </c>
      <c r="K48" s="7">
        <v>-7426440</v>
      </c>
      <c r="L48" s="7">
        <v>1434459</v>
      </c>
      <c r="M48" s="7">
        <v>1434459</v>
      </c>
      <c r="O48" s="163"/>
      <c r="P48" s="161"/>
    </row>
    <row r="49" spans="1:16">
      <c r="A49" s="234" t="s">
        <v>237</v>
      </c>
      <c r="B49" s="235"/>
      <c r="C49" s="235"/>
      <c r="D49" s="235"/>
      <c r="E49" s="235"/>
      <c r="F49" s="235"/>
      <c r="G49" s="235"/>
      <c r="H49" s="236"/>
      <c r="I49" s="1">
        <v>152</v>
      </c>
      <c r="J49" s="32">
        <f>J45-J48</f>
        <v>-20998169</v>
      </c>
      <c r="K49" s="32">
        <f>K45-K48</f>
        <v>-47337271</v>
      </c>
      <c r="L49" s="32">
        <f>L45-L48</f>
        <v>6534758</v>
      </c>
      <c r="M49" s="32">
        <f>M45-M48</f>
        <v>-17199138</v>
      </c>
      <c r="O49" s="163"/>
      <c r="P49" s="161"/>
    </row>
    <row r="50" spans="1:16">
      <c r="A50" s="254" t="s">
        <v>192</v>
      </c>
      <c r="B50" s="255"/>
      <c r="C50" s="255"/>
      <c r="D50" s="255"/>
      <c r="E50" s="255"/>
      <c r="F50" s="255"/>
      <c r="G50" s="255"/>
      <c r="H50" s="256"/>
      <c r="I50" s="1">
        <v>153</v>
      </c>
      <c r="J50" s="32">
        <f>IF(J49&gt;0,J49,0)</f>
        <v>0</v>
      </c>
      <c r="K50" s="32">
        <f>IF(K49&gt;0,K49,0)</f>
        <v>0</v>
      </c>
      <c r="L50" s="32">
        <f>IF(L49&gt;0,L49,0)</f>
        <v>6534758</v>
      </c>
      <c r="M50" s="32">
        <v>0</v>
      </c>
      <c r="O50" s="162"/>
      <c r="P50" s="162"/>
    </row>
    <row r="51" spans="1:16">
      <c r="A51" s="278" t="s">
        <v>220</v>
      </c>
      <c r="B51" s="279"/>
      <c r="C51" s="279"/>
      <c r="D51" s="279"/>
      <c r="E51" s="279"/>
      <c r="F51" s="279"/>
      <c r="G51" s="279"/>
      <c r="H51" s="280"/>
      <c r="I51" s="2">
        <v>154</v>
      </c>
      <c r="J51" s="40">
        <f>IF(J49&lt;0,-J49,0)</f>
        <v>20998169</v>
      </c>
      <c r="K51" s="40">
        <f>IF(K49&lt;0,-K49,0)</f>
        <v>47337271</v>
      </c>
      <c r="L51" s="40">
        <f>IF(L49&lt;0,-L49,0)</f>
        <v>0</v>
      </c>
      <c r="M51" s="40">
        <f>IF(M49&lt;0,-M49,0)</f>
        <v>17199138</v>
      </c>
      <c r="O51" s="162"/>
      <c r="P51" s="162"/>
    </row>
    <row r="52" spans="1:16" ht="12.75" customHeight="1">
      <c r="A52" s="251" t="s">
        <v>312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O52" s="162"/>
      <c r="P52" s="162"/>
    </row>
    <row r="53" spans="1:16" ht="12.75" customHeight="1">
      <c r="A53" s="231" t="s">
        <v>187</v>
      </c>
      <c r="B53" s="232"/>
      <c r="C53" s="232"/>
      <c r="D53" s="232"/>
      <c r="E53" s="232"/>
      <c r="F53" s="232"/>
      <c r="G53" s="232"/>
      <c r="H53" s="232"/>
      <c r="I53" s="34"/>
      <c r="J53" s="34"/>
      <c r="K53" s="34"/>
      <c r="L53" s="34"/>
      <c r="M53" s="41"/>
      <c r="O53" s="162"/>
      <c r="P53" s="162"/>
    </row>
    <row r="54" spans="1:16">
      <c r="A54" s="275" t="s">
        <v>234</v>
      </c>
      <c r="B54" s="276"/>
      <c r="C54" s="276"/>
      <c r="D54" s="276"/>
      <c r="E54" s="276"/>
      <c r="F54" s="276"/>
      <c r="G54" s="276"/>
      <c r="H54" s="277"/>
      <c r="I54" s="1">
        <v>155</v>
      </c>
      <c r="J54" s="7"/>
      <c r="K54" s="7"/>
      <c r="L54" s="7"/>
      <c r="M54" s="7"/>
      <c r="O54" s="162"/>
      <c r="P54" s="162"/>
    </row>
    <row r="55" spans="1:16">
      <c r="A55" s="275" t="s">
        <v>235</v>
      </c>
      <c r="B55" s="276"/>
      <c r="C55" s="276"/>
      <c r="D55" s="276"/>
      <c r="E55" s="276"/>
      <c r="F55" s="276"/>
      <c r="G55" s="276"/>
      <c r="H55" s="277"/>
      <c r="I55" s="1">
        <v>156</v>
      </c>
      <c r="J55" s="8"/>
      <c r="K55" s="8"/>
      <c r="L55" s="8"/>
      <c r="M55" s="8"/>
      <c r="O55" s="162"/>
      <c r="P55" s="162"/>
    </row>
    <row r="56" spans="1:16" ht="12.75" customHeight="1">
      <c r="A56" s="251" t="s">
        <v>189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O56" s="162"/>
      <c r="P56" s="162"/>
    </row>
    <row r="57" spans="1:16">
      <c r="A57" s="231" t="s">
        <v>204</v>
      </c>
      <c r="B57" s="232"/>
      <c r="C57" s="232"/>
      <c r="D57" s="232"/>
      <c r="E57" s="232"/>
      <c r="F57" s="232"/>
      <c r="G57" s="232"/>
      <c r="H57" s="233"/>
      <c r="I57" s="9">
        <v>157</v>
      </c>
      <c r="J57" s="6">
        <f>J49</f>
        <v>-20998169</v>
      </c>
      <c r="K57" s="6">
        <f>K49</f>
        <v>-47337271</v>
      </c>
      <c r="L57" s="6">
        <f>L49</f>
        <v>6534758</v>
      </c>
      <c r="M57" s="6">
        <f>M49</f>
        <v>-17199138</v>
      </c>
      <c r="O57" s="162"/>
      <c r="P57" s="162"/>
    </row>
    <row r="58" spans="1:16">
      <c r="A58" s="234" t="s">
        <v>221</v>
      </c>
      <c r="B58" s="235"/>
      <c r="C58" s="235"/>
      <c r="D58" s="235"/>
      <c r="E58" s="235"/>
      <c r="F58" s="235"/>
      <c r="G58" s="235"/>
      <c r="H58" s="236"/>
      <c r="I58" s="1">
        <v>158</v>
      </c>
      <c r="J58" s="32">
        <f>SUM(J59:J65)</f>
        <v>0</v>
      </c>
      <c r="K58" s="32">
        <f>SUM(K59:K65)</f>
        <v>0</v>
      </c>
      <c r="L58" s="32">
        <f>SUM(L59:L65)</f>
        <v>0</v>
      </c>
      <c r="M58" s="32">
        <f>SUM(M59:M65)</f>
        <v>0</v>
      </c>
      <c r="O58" s="162"/>
      <c r="P58" s="162"/>
    </row>
    <row r="59" spans="1:16">
      <c r="A59" s="234" t="s">
        <v>228</v>
      </c>
      <c r="B59" s="235"/>
      <c r="C59" s="235"/>
      <c r="D59" s="235"/>
      <c r="E59" s="235"/>
      <c r="F59" s="235"/>
      <c r="G59" s="235"/>
      <c r="H59" s="236"/>
      <c r="I59" s="1">
        <v>159</v>
      </c>
      <c r="J59" s="7"/>
      <c r="K59" s="7"/>
      <c r="L59" s="7"/>
      <c r="M59" s="7"/>
      <c r="O59" s="162"/>
      <c r="P59" s="162"/>
    </row>
    <row r="60" spans="1:16">
      <c r="A60" s="234" t="s">
        <v>229</v>
      </c>
      <c r="B60" s="235"/>
      <c r="C60" s="235"/>
      <c r="D60" s="235"/>
      <c r="E60" s="235"/>
      <c r="F60" s="235"/>
      <c r="G60" s="235"/>
      <c r="H60" s="236"/>
      <c r="I60" s="1">
        <v>160</v>
      </c>
      <c r="J60" s="7"/>
      <c r="K60" s="7"/>
      <c r="L60" s="7"/>
      <c r="M60" s="7"/>
      <c r="O60" s="162"/>
      <c r="P60" s="162"/>
    </row>
    <row r="61" spans="1:16">
      <c r="A61" s="234" t="s">
        <v>45</v>
      </c>
      <c r="B61" s="235"/>
      <c r="C61" s="235"/>
      <c r="D61" s="235"/>
      <c r="E61" s="235"/>
      <c r="F61" s="235"/>
      <c r="G61" s="235"/>
      <c r="H61" s="236"/>
      <c r="I61" s="1">
        <v>161</v>
      </c>
      <c r="J61" s="7"/>
      <c r="K61" s="7"/>
      <c r="L61" s="7"/>
      <c r="M61" s="7"/>
      <c r="O61" s="162"/>
      <c r="P61" s="162"/>
    </row>
    <row r="62" spans="1:16">
      <c r="A62" s="234" t="s">
        <v>230</v>
      </c>
      <c r="B62" s="235"/>
      <c r="C62" s="235"/>
      <c r="D62" s="235"/>
      <c r="E62" s="235"/>
      <c r="F62" s="235"/>
      <c r="G62" s="235"/>
      <c r="H62" s="236"/>
      <c r="I62" s="1">
        <v>162</v>
      </c>
      <c r="J62" s="7"/>
      <c r="K62" s="7"/>
      <c r="L62" s="7"/>
      <c r="M62" s="7"/>
      <c r="O62" s="162"/>
      <c r="P62" s="162"/>
    </row>
    <row r="63" spans="1:16">
      <c r="A63" s="234" t="s">
        <v>231</v>
      </c>
      <c r="B63" s="235"/>
      <c r="C63" s="235"/>
      <c r="D63" s="235"/>
      <c r="E63" s="235"/>
      <c r="F63" s="235"/>
      <c r="G63" s="235"/>
      <c r="H63" s="236"/>
      <c r="I63" s="1">
        <v>163</v>
      </c>
      <c r="J63" s="7"/>
      <c r="K63" s="7"/>
      <c r="L63" s="7"/>
      <c r="M63" s="7"/>
      <c r="O63" s="162"/>
      <c r="P63" s="162"/>
    </row>
    <row r="64" spans="1:16">
      <c r="A64" s="234" t="s">
        <v>232</v>
      </c>
      <c r="B64" s="235"/>
      <c r="C64" s="235"/>
      <c r="D64" s="235"/>
      <c r="E64" s="235"/>
      <c r="F64" s="235"/>
      <c r="G64" s="235"/>
      <c r="H64" s="236"/>
      <c r="I64" s="1">
        <v>164</v>
      </c>
      <c r="J64" s="7"/>
      <c r="K64" s="7"/>
      <c r="L64" s="7"/>
      <c r="M64" s="7"/>
      <c r="O64" s="162"/>
      <c r="P64" s="162"/>
    </row>
    <row r="65" spans="1:13">
      <c r="A65" s="234" t="s">
        <v>233</v>
      </c>
      <c r="B65" s="235"/>
      <c r="C65" s="235"/>
      <c r="D65" s="235"/>
      <c r="E65" s="235"/>
      <c r="F65" s="235"/>
      <c r="G65" s="235"/>
      <c r="H65" s="236"/>
      <c r="I65" s="1">
        <v>165</v>
      </c>
      <c r="J65" s="7"/>
      <c r="K65" s="7"/>
      <c r="L65" s="7"/>
      <c r="M65" s="7"/>
    </row>
    <row r="66" spans="1:13">
      <c r="A66" s="234" t="s">
        <v>222</v>
      </c>
      <c r="B66" s="235"/>
      <c r="C66" s="235"/>
      <c r="D66" s="235"/>
      <c r="E66" s="235"/>
      <c r="F66" s="235"/>
      <c r="G66" s="235"/>
      <c r="H66" s="236"/>
      <c r="I66" s="1">
        <v>166</v>
      </c>
      <c r="J66" s="7"/>
      <c r="K66" s="7"/>
      <c r="L66" s="7"/>
      <c r="M66" s="7"/>
    </row>
    <row r="67" spans="1:13">
      <c r="A67" s="234" t="s">
        <v>193</v>
      </c>
      <c r="B67" s="235"/>
      <c r="C67" s="235"/>
      <c r="D67" s="235"/>
      <c r="E67" s="235"/>
      <c r="F67" s="235"/>
      <c r="G67" s="235"/>
      <c r="H67" s="236"/>
      <c r="I67" s="1">
        <v>167</v>
      </c>
      <c r="J67" s="32">
        <f>J58-J66</f>
        <v>0</v>
      </c>
      <c r="K67" s="32">
        <f>K58-K66</f>
        <v>0</v>
      </c>
      <c r="L67" s="32">
        <f>L58-L66</f>
        <v>0</v>
      </c>
      <c r="M67" s="32">
        <f>M58-M66</f>
        <v>0</v>
      </c>
    </row>
    <row r="68" spans="1:13">
      <c r="A68" s="234" t="s">
        <v>194</v>
      </c>
      <c r="B68" s="235"/>
      <c r="C68" s="235"/>
      <c r="D68" s="235"/>
      <c r="E68" s="235"/>
      <c r="F68" s="235"/>
      <c r="G68" s="235"/>
      <c r="H68" s="236"/>
      <c r="I68" s="1">
        <v>168</v>
      </c>
      <c r="J68" s="40">
        <f>J57+J67</f>
        <v>-20998169</v>
      </c>
      <c r="K68" s="40">
        <f>K57+K67</f>
        <v>-47337271</v>
      </c>
      <c r="L68" s="40">
        <f>L57+L67</f>
        <v>6534758</v>
      </c>
      <c r="M68" s="40">
        <f>M57+M67</f>
        <v>-17199138</v>
      </c>
    </row>
    <row r="69" spans="1:13" ht="12.75" customHeight="1">
      <c r="A69" s="285" t="s">
        <v>313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  <row r="70" spans="1:13" ht="12.75" customHeight="1">
      <c r="A70" s="287" t="s">
        <v>188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</row>
    <row r="71" spans="1:13">
      <c r="A71" s="275" t="s">
        <v>234</v>
      </c>
      <c r="B71" s="276"/>
      <c r="C71" s="276"/>
      <c r="D71" s="276"/>
      <c r="E71" s="276"/>
      <c r="F71" s="276"/>
      <c r="G71" s="276"/>
      <c r="H71" s="277"/>
      <c r="I71" s="1">
        <v>169</v>
      </c>
      <c r="J71" s="7"/>
      <c r="K71" s="7"/>
      <c r="L71" s="7"/>
      <c r="M71" s="7"/>
    </row>
    <row r="72" spans="1:13">
      <c r="A72" s="282" t="s">
        <v>235</v>
      </c>
      <c r="B72" s="283"/>
      <c r="C72" s="283"/>
      <c r="D72" s="283"/>
      <c r="E72" s="283"/>
      <c r="F72" s="283"/>
      <c r="G72" s="283"/>
      <c r="H72" s="284"/>
      <c r="I72" s="4">
        <v>170</v>
      </c>
      <c r="J72" s="8"/>
      <c r="K72" s="8"/>
      <c r="L72" s="8"/>
      <c r="M72" s="8"/>
    </row>
    <row r="77" spans="1:13">
      <c r="J77" s="92"/>
      <c r="K77" s="92"/>
      <c r="L77" s="92"/>
      <c r="M77" s="92"/>
    </row>
    <row r="78" spans="1:13">
      <c r="J78" s="92"/>
      <c r="K78" s="92"/>
      <c r="L78" s="92"/>
      <c r="M78" s="92"/>
    </row>
    <row r="79" spans="1:13">
      <c r="J79" s="92"/>
      <c r="K79" s="92"/>
      <c r="L79" s="92"/>
      <c r="M79" s="92"/>
    </row>
  </sheetData>
  <mergeCells count="74">
    <mergeCell ref="A2:M2"/>
    <mergeCell ref="A1:M1"/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10:H10"/>
    <mergeCell ref="J4:K4"/>
    <mergeCell ref="L4:M4"/>
    <mergeCell ref="A5:H5"/>
    <mergeCell ref="A6:H6"/>
    <mergeCell ref="A3:M3"/>
    <mergeCell ref="A4:H4"/>
    <mergeCell ref="A7:H7"/>
    <mergeCell ref="A8:H8"/>
    <mergeCell ref="A9:H9"/>
  </mergeCells>
  <phoneticPr fontId="3" type="noConversion"/>
  <dataValidations count="1">
    <dataValidation allowBlank="1" sqref="A1:XFD1048576"/>
  </dataValidations>
  <pageMargins left="0.15748031496062992" right="0.19685039370078741" top="1.0236220472440944" bottom="0.98425196850393704" header="0.19685039370078741" footer="0.51181102362204722"/>
  <pageSetup paperSize="9" scale="78" orientation="portrait" r:id="rId1"/>
  <headerFooter alignWithMargins="0"/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FF"/>
  </sheetPr>
  <dimension ref="A1:R67"/>
  <sheetViews>
    <sheetView view="pageBreakPreview" zoomScaleNormal="100" zoomScaleSheetLayoutView="100" workbookViewId="0">
      <selection activeCell="A7" sqref="A7:K7"/>
    </sheetView>
  </sheetViews>
  <sheetFormatPr defaultColWidth="9.109375" defaultRowHeight="13.2"/>
  <cols>
    <col min="1" max="6" width="9.109375" style="31"/>
    <col min="7" max="7" width="9" style="31" customWidth="1"/>
    <col min="8" max="8" width="2.33203125" style="31" hidden="1" customWidth="1"/>
    <col min="9" max="9" width="9.109375" style="31"/>
    <col min="10" max="10" width="14.44140625" style="31" customWidth="1"/>
    <col min="11" max="11" width="14.33203125" style="31" customWidth="1"/>
    <col min="12" max="12" width="1.33203125" style="31" customWidth="1"/>
    <col min="13" max="17" width="9.109375" style="31"/>
    <col min="18" max="18" width="11.109375" style="31" bestFit="1" customWidth="1"/>
    <col min="19" max="19" width="9.6640625" style="31" bestFit="1" customWidth="1"/>
    <col min="20" max="16384" width="9.109375" style="31"/>
  </cols>
  <sheetData>
    <row r="1" spans="1:11" ht="12.75" customHeight="1">
      <c r="A1" s="289" t="s">
        <v>164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2.75" customHeight="1">
      <c r="A2" s="290" t="s">
        <v>408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39" t="s">
        <v>339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2.5" customHeight="1">
      <c r="A4" s="291" t="s">
        <v>59</v>
      </c>
      <c r="B4" s="291"/>
      <c r="C4" s="291"/>
      <c r="D4" s="291"/>
      <c r="E4" s="291"/>
      <c r="F4" s="291"/>
      <c r="G4" s="291"/>
      <c r="H4" s="291"/>
      <c r="I4" s="45" t="s">
        <v>279</v>
      </c>
      <c r="J4" s="46" t="s">
        <v>319</v>
      </c>
      <c r="K4" s="46" t="s">
        <v>320</v>
      </c>
    </row>
    <row r="5" spans="1:11" ht="23.25" customHeight="1">
      <c r="A5" s="292"/>
      <c r="B5" s="293"/>
      <c r="C5" s="293"/>
      <c r="D5" s="293"/>
      <c r="E5" s="293"/>
      <c r="F5" s="293"/>
      <c r="G5" s="293"/>
      <c r="H5" s="294"/>
      <c r="I5" s="45"/>
      <c r="J5" s="46" t="s">
        <v>399</v>
      </c>
      <c r="K5" s="46" t="s">
        <v>407</v>
      </c>
    </row>
    <row r="6" spans="1:11">
      <c r="A6" s="295">
        <v>1</v>
      </c>
      <c r="B6" s="295"/>
      <c r="C6" s="295"/>
      <c r="D6" s="295"/>
      <c r="E6" s="295"/>
      <c r="F6" s="295"/>
      <c r="G6" s="295"/>
      <c r="H6" s="295"/>
      <c r="I6" s="47">
        <v>2</v>
      </c>
      <c r="J6" s="48" t="s">
        <v>283</v>
      </c>
      <c r="K6" s="48" t="s">
        <v>284</v>
      </c>
    </row>
    <row r="7" spans="1:11">
      <c r="A7" s="251" t="s">
        <v>156</v>
      </c>
      <c r="B7" s="262"/>
      <c r="C7" s="262"/>
      <c r="D7" s="262"/>
      <c r="E7" s="262"/>
      <c r="F7" s="262"/>
      <c r="G7" s="262"/>
      <c r="H7" s="262"/>
      <c r="I7" s="296"/>
      <c r="J7" s="296"/>
      <c r="K7" s="297"/>
    </row>
    <row r="8" spans="1:11">
      <c r="A8" s="245" t="s">
        <v>40</v>
      </c>
      <c r="B8" s="246"/>
      <c r="C8" s="246"/>
      <c r="D8" s="246"/>
      <c r="E8" s="246"/>
      <c r="F8" s="246"/>
      <c r="G8" s="246"/>
      <c r="H8" s="246"/>
      <c r="I8" s="1">
        <v>1</v>
      </c>
      <c r="J8" s="103">
        <v>-28424610</v>
      </c>
      <c r="K8" s="103">
        <v>7969217</v>
      </c>
    </row>
    <row r="9" spans="1:11">
      <c r="A9" s="245" t="s">
        <v>41</v>
      </c>
      <c r="B9" s="246"/>
      <c r="C9" s="246"/>
      <c r="D9" s="246"/>
      <c r="E9" s="246"/>
      <c r="F9" s="246"/>
      <c r="G9" s="246"/>
      <c r="H9" s="246"/>
      <c r="I9" s="1">
        <v>2</v>
      </c>
      <c r="J9" s="103">
        <v>8430459</v>
      </c>
      <c r="K9" s="103">
        <v>8446744.8699999992</v>
      </c>
    </row>
    <row r="10" spans="1:11">
      <c r="A10" s="245" t="s">
        <v>42</v>
      </c>
      <c r="B10" s="246"/>
      <c r="C10" s="246"/>
      <c r="D10" s="246"/>
      <c r="E10" s="246"/>
      <c r="F10" s="246"/>
      <c r="G10" s="246"/>
      <c r="H10" s="246"/>
      <c r="I10" s="1">
        <v>3</v>
      </c>
      <c r="J10" s="103"/>
      <c r="K10" s="103">
        <v>12028504</v>
      </c>
    </row>
    <row r="11" spans="1:11">
      <c r="A11" s="245" t="s">
        <v>43</v>
      </c>
      <c r="B11" s="246"/>
      <c r="C11" s="246"/>
      <c r="D11" s="246"/>
      <c r="E11" s="246"/>
      <c r="F11" s="246"/>
      <c r="G11" s="246"/>
      <c r="H11" s="246"/>
      <c r="I11" s="1">
        <v>4</v>
      </c>
      <c r="J11" s="103">
        <v>37123760</v>
      </c>
      <c r="K11" s="103">
        <v>2059848</v>
      </c>
    </row>
    <row r="12" spans="1:11">
      <c r="A12" s="245" t="s">
        <v>44</v>
      </c>
      <c r="B12" s="246"/>
      <c r="C12" s="246"/>
      <c r="D12" s="246"/>
      <c r="E12" s="246"/>
      <c r="F12" s="246"/>
      <c r="G12" s="246"/>
      <c r="H12" s="246"/>
      <c r="I12" s="1">
        <v>5</v>
      </c>
      <c r="J12" s="103"/>
      <c r="K12" s="103"/>
    </row>
    <row r="13" spans="1:11">
      <c r="A13" s="245" t="s">
        <v>51</v>
      </c>
      <c r="B13" s="246"/>
      <c r="C13" s="246"/>
      <c r="D13" s="246"/>
      <c r="E13" s="246"/>
      <c r="F13" s="246"/>
      <c r="G13" s="246"/>
      <c r="H13" s="246"/>
      <c r="I13" s="1">
        <v>6</v>
      </c>
      <c r="J13" s="103">
        <v>11728774</v>
      </c>
      <c r="K13" s="103">
        <v>8841426</v>
      </c>
    </row>
    <row r="14" spans="1:11">
      <c r="A14" s="234" t="s">
        <v>157</v>
      </c>
      <c r="B14" s="235"/>
      <c r="C14" s="235"/>
      <c r="D14" s="235"/>
      <c r="E14" s="235"/>
      <c r="F14" s="235"/>
      <c r="G14" s="235"/>
      <c r="H14" s="235"/>
      <c r="I14" s="1">
        <v>7</v>
      </c>
      <c r="J14" s="104">
        <f>SUM(J8:J13)</f>
        <v>28858383</v>
      </c>
      <c r="K14" s="104">
        <f>SUM(K8:K13)</f>
        <v>39345739.869999997</v>
      </c>
    </row>
    <row r="15" spans="1:11">
      <c r="A15" s="245" t="s">
        <v>52</v>
      </c>
      <c r="B15" s="246"/>
      <c r="C15" s="246"/>
      <c r="D15" s="246"/>
      <c r="E15" s="246"/>
      <c r="F15" s="246"/>
      <c r="G15" s="246"/>
      <c r="H15" s="246"/>
      <c r="I15" s="1">
        <v>8</v>
      </c>
      <c r="J15" s="103">
        <v>748414</v>
      </c>
      <c r="K15" s="103"/>
    </row>
    <row r="16" spans="1:11">
      <c r="A16" s="245" t="s">
        <v>53</v>
      </c>
      <c r="B16" s="246"/>
      <c r="C16" s="246"/>
      <c r="D16" s="246"/>
      <c r="E16" s="246"/>
      <c r="F16" s="246"/>
      <c r="G16" s="246"/>
      <c r="H16" s="246"/>
      <c r="I16" s="1">
        <v>9</v>
      </c>
      <c r="J16" s="103"/>
      <c r="K16" s="103"/>
    </row>
    <row r="17" spans="1:18">
      <c r="A17" s="245" t="s">
        <v>54</v>
      </c>
      <c r="B17" s="246"/>
      <c r="C17" s="246"/>
      <c r="D17" s="246"/>
      <c r="E17" s="246"/>
      <c r="F17" s="246"/>
      <c r="G17" s="246"/>
      <c r="H17" s="246"/>
      <c r="I17" s="1">
        <v>10</v>
      </c>
      <c r="J17" s="103">
        <v>53471</v>
      </c>
      <c r="K17" s="103">
        <v>585025</v>
      </c>
    </row>
    <row r="18" spans="1:18">
      <c r="A18" s="245" t="s">
        <v>55</v>
      </c>
      <c r="B18" s="246"/>
      <c r="C18" s="246"/>
      <c r="D18" s="246"/>
      <c r="E18" s="246"/>
      <c r="F18" s="246"/>
      <c r="G18" s="246"/>
      <c r="H18" s="246"/>
      <c r="I18" s="1">
        <v>11</v>
      </c>
      <c r="J18" s="103">
        <v>9044368</v>
      </c>
      <c r="K18" s="164">
        <v>7516720</v>
      </c>
      <c r="O18" s="156"/>
      <c r="Q18" s="156"/>
    </row>
    <row r="19" spans="1:18" ht="19.2" customHeight="1">
      <c r="A19" s="234" t="s">
        <v>158</v>
      </c>
      <c r="B19" s="235"/>
      <c r="C19" s="235"/>
      <c r="D19" s="235"/>
      <c r="E19" s="235"/>
      <c r="F19" s="235"/>
      <c r="G19" s="235"/>
      <c r="H19" s="235"/>
      <c r="I19" s="1">
        <v>12</v>
      </c>
      <c r="J19" s="104">
        <f>SUM(J15:J18)</f>
        <v>9846253</v>
      </c>
      <c r="K19" s="104">
        <f>SUM(K15:K18)</f>
        <v>8101745</v>
      </c>
    </row>
    <row r="20" spans="1:18" ht="24" customHeight="1">
      <c r="A20" s="234" t="s">
        <v>36</v>
      </c>
      <c r="B20" s="235"/>
      <c r="C20" s="235"/>
      <c r="D20" s="235"/>
      <c r="E20" s="235"/>
      <c r="F20" s="235"/>
      <c r="G20" s="235"/>
      <c r="H20" s="235"/>
      <c r="I20" s="1">
        <v>13</v>
      </c>
      <c r="J20" s="104">
        <f>IF(J14&gt;J19,J14-J19,0)</f>
        <v>19012130</v>
      </c>
      <c r="K20" s="104">
        <f>IF(K14&gt;K19,K14-K19,0)</f>
        <v>31243994.869999997</v>
      </c>
      <c r="N20" s="55"/>
      <c r="R20" s="92"/>
    </row>
    <row r="21" spans="1:18" ht="22.2" customHeight="1">
      <c r="A21" s="234" t="s">
        <v>37</v>
      </c>
      <c r="B21" s="235"/>
      <c r="C21" s="235"/>
      <c r="D21" s="235"/>
      <c r="E21" s="235"/>
      <c r="F21" s="235"/>
      <c r="G21" s="235"/>
      <c r="H21" s="235"/>
      <c r="I21" s="1">
        <v>14</v>
      </c>
      <c r="J21" s="32">
        <f>IF(J19&gt;J14,J19-J14,0)</f>
        <v>0</v>
      </c>
      <c r="K21" s="32">
        <f>IF(K19&gt;K14,K19-K14,0)</f>
        <v>0</v>
      </c>
    </row>
    <row r="22" spans="1:18">
      <c r="A22" s="251" t="s">
        <v>159</v>
      </c>
      <c r="B22" s="262"/>
      <c r="C22" s="262"/>
      <c r="D22" s="262"/>
      <c r="E22" s="262"/>
      <c r="F22" s="262"/>
      <c r="G22" s="262"/>
      <c r="H22" s="262"/>
      <c r="I22" s="296"/>
      <c r="J22" s="296"/>
      <c r="K22" s="297"/>
    </row>
    <row r="23" spans="1:18">
      <c r="A23" s="245" t="s">
        <v>178</v>
      </c>
      <c r="B23" s="246"/>
      <c r="C23" s="246"/>
      <c r="D23" s="246"/>
      <c r="E23" s="246"/>
      <c r="F23" s="246"/>
      <c r="G23" s="246"/>
      <c r="H23" s="246"/>
      <c r="I23" s="1">
        <v>15</v>
      </c>
      <c r="J23" s="7"/>
      <c r="K23" s="164"/>
    </row>
    <row r="24" spans="1:18">
      <c r="A24" s="245" t="s">
        <v>179</v>
      </c>
      <c r="B24" s="246"/>
      <c r="C24" s="246"/>
      <c r="D24" s="246"/>
      <c r="E24" s="246"/>
      <c r="F24" s="246"/>
      <c r="G24" s="246"/>
      <c r="H24" s="246"/>
      <c r="I24" s="1">
        <v>16</v>
      </c>
      <c r="J24" s="7"/>
      <c r="K24" s="7"/>
    </row>
    <row r="25" spans="1:18">
      <c r="A25" s="245" t="s">
        <v>180</v>
      </c>
      <c r="B25" s="246"/>
      <c r="C25" s="246"/>
      <c r="D25" s="246"/>
      <c r="E25" s="246"/>
      <c r="F25" s="246"/>
      <c r="G25" s="246"/>
      <c r="H25" s="246"/>
      <c r="I25" s="1">
        <v>17</v>
      </c>
      <c r="J25" s="7"/>
      <c r="K25" s="7"/>
    </row>
    <row r="26" spans="1:18">
      <c r="A26" s="245" t="s">
        <v>181</v>
      </c>
      <c r="B26" s="246"/>
      <c r="C26" s="246"/>
      <c r="D26" s="246"/>
      <c r="E26" s="246"/>
      <c r="F26" s="246"/>
      <c r="G26" s="246"/>
      <c r="H26" s="246"/>
      <c r="I26" s="1">
        <v>18</v>
      </c>
      <c r="J26" s="7"/>
      <c r="K26" s="7"/>
    </row>
    <row r="27" spans="1:18">
      <c r="A27" s="245" t="s">
        <v>182</v>
      </c>
      <c r="B27" s="246"/>
      <c r="C27" s="246"/>
      <c r="D27" s="246"/>
      <c r="E27" s="246"/>
      <c r="F27" s="246"/>
      <c r="G27" s="246"/>
      <c r="H27" s="246"/>
      <c r="I27" s="1">
        <v>19</v>
      </c>
      <c r="J27" s="7"/>
      <c r="K27" s="7"/>
    </row>
    <row r="28" spans="1:18">
      <c r="A28" s="234" t="s">
        <v>168</v>
      </c>
      <c r="B28" s="235"/>
      <c r="C28" s="235"/>
      <c r="D28" s="235"/>
      <c r="E28" s="235"/>
      <c r="F28" s="235"/>
      <c r="G28" s="235"/>
      <c r="H28" s="235"/>
      <c r="I28" s="1">
        <v>20</v>
      </c>
      <c r="J28" s="165">
        <f>SUM(J23:J27)</f>
        <v>0</v>
      </c>
      <c r="K28" s="165">
        <f>SUM(K23:K27)</f>
        <v>0</v>
      </c>
    </row>
    <row r="29" spans="1:18">
      <c r="A29" s="245" t="s">
        <v>115</v>
      </c>
      <c r="B29" s="246"/>
      <c r="C29" s="246"/>
      <c r="D29" s="246"/>
      <c r="E29" s="246"/>
      <c r="F29" s="246"/>
      <c r="G29" s="246"/>
      <c r="H29" s="246"/>
      <c r="I29" s="1">
        <v>21</v>
      </c>
      <c r="J29" s="164">
        <v>6377574</v>
      </c>
      <c r="K29" s="164">
        <f>12462435+152000</f>
        <v>12614435</v>
      </c>
    </row>
    <row r="30" spans="1:18">
      <c r="A30" s="245" t="s">
        <v>116</v>
      </c>
      <c r="B30" s="246"/>
      <c r="C30" s="246"/>
      <c r="D30" s="246"/>
      <c r="E30" s="246"/>
      <c r="F30" s="246"/>
      <c r="G30" s="246"/>
      <c r="H30" s="246"/>
      <c r="I30" s="1">
        <v>22</v>
      </c>
      <c r="J30" s="164"/>
      <c r="K30" s="164"/>
    </row>
    <row r="31" spans="1:18">
      <c r="A31" s="245" t="s">
        <v>16</v>
      </c>
      <c r="B31" s="246"/>
      <c r="C31" s="246"/>
      <c r="D31" s="246"/>
      <c r="E31" s="246"/>
      <c r="F31" s="246"/>
      <c r="G31" s="246"/>
      <c r="H31" s="246"/>
      <c r="I31" s="1">
        <v>23</v>
      </c>
      <c r="J31" s="164">
        <v>7680814</v>
      </c>
      <c r="K31" s="164">
        <v>12430000</v>
      </c>
    </row>
    <row r="32" spans="1:18">
      <c r="A32" s="234" t="s">
        <v>5</v>
      </c>
      <c r="B32" s="235"/>
      <c r="C32" s="235"/>
      <c r="D32" s="235"/>
      <c r="E32" s="235"/>
      <c r="F32" s="235"/>
      <c r="G32" s="235"/>
      <c r="H32" s="235"/>
      <c r="I32" s="1">
        <v>24</v>
      </c>
      <c r="J32" s="165">
        <f>SUM(J29:J31)</f>
        <v>14058388</v>
      </c>
      <c r="K32" s="165">
        <f>SUM(K29:K31)</f>
        <v>25044435</v>
      </c>
    </row>
    <row r="33" spans="1:11">
      <c r="A33" s="234" t="s">
        <v>38</v>
      </c>
      <c r="B33" s="235"/>
      <c r="C33" s="235"/>
      <c r="D33" s="235"/>
      <c r="E33" s="235"/>
      <c r="F33" s="235"/>
      <c r="G33" s="235"/>
      <c r="H33" s="235"/>
      <c r="I33" s="1">
        <v>25</v>
      </c>
      <c r="J33" s="165">
        <f>IF(J28&gt;J32,J28-J32,0)</f>
        <v>0</v>
      </c>
      <c r="K33" s="165">
        <f>IF(K28&gt;K32,K28-K32,0)</f>
        <v>0</v>
      </c>
    </row>
    <row r="34" spans="1:11">
      <c r="A34" s="234" t="s">
        <v>39</v>
      </c>
      <c r="B34" s="235"/>
      <c r="C34" s="235"/>
      <c r="D34" s="235"/>
      <c r="E34" s="235"/>
      <c r="F34" s="235"/>
      <c r="G34" s="235"/>
      <c r="H34" s="235"/>
      <c r="I34" s="1">
        <v>26</v>
      </c>
      <c r="J34" s="165">
        <f>IF(J32&gt;J28,J32-J28,0)</f>
        <v>14058388</v>
      </c>
      <c r="K34" s="165">
        <f>IF(K32&gt;K28,K32-K28,0)</f>
        <v>25044435</v>
      </c>
    </row>
    <row r="35" spans="1:11">
      <c r="A35" s="251" t="s">
        <v>160</v>
      </c>
      <c r="B35" s="262"/>
      <c r="C35" s="262"/>
      <c r="D35" s="262"/>
      <c r="E35" s="262"/>
      <c r="F35" s="262"/>
      <c r="G35" s="262"/>
      <c r="H35" s="262"/>
      <c r="I35" s="296"/>
      <c r="J35" s="296"/>
      <c r="K35" s="297"/>
    </row>
    <row r="36" spans="1:11">
      <c r="A36" s="245" t="s">
        <v>174</v>
      </c>
      <c r="B36" s="246"/>
      <c r="C36" s="246"/>
      <c r="D36" s="246"/>
      <c r="E36" s="246"/>
      <c r="F36" s="246"/>
      <c r="G36" s="246"/>
      <c r="H36" s="246"/>
      <c r="I36" s="1">
        <v>27</v>
      </c>
      <c r="J36" s="7"/>
      <c r="K36" s="7"/>
    </row>
    <row r="37" spans="1:11">
      <c r="A37" s="245" t="s">
        <v>29</v>
      </c>
      <c r="B37" s="246"/>
      <c r="C37" s="246"/>
      <c r="D37" s="246"/>
      <c r="E37" s="246"/>
      <c r="F37" s="246"/>
      <c r="G37" s="246"/>
      <c r="H37" s="246"/>
      <c r="I37" s="1">
        <v>28</v>
      </c>
      <c r="J37" s="7"/>
      <c r="K37" s="7"/>
    </row>
    <row r="38" spans="1:11">
      <c r="A38" s="245" t="s">
        <v>30</v>
      </c>
      <c r="B38" s="246"/>
      <c r="C38" s="246"/>
      <c r="D38" s="246"/>
      <c r="E38" s="246"/>
      <c r="F38" s="246"/>
      <c r="G38" s="246"/>
      <c r="H38" s="246"/>
      <c r="I38" s="1">
        <v>29</v>
      </c>
      <c r="J38" s="164">
        <v>101415917</v>
      </c>
      <c r="K38" s="164">
        <v>241065898</v>
      </c>
    </row>
    <row r="39" spans="1:11">
      <c r="A39" s="234" t="s">
        <v>68</v>
      </c>
      <c r="B39" s="235"/>
      <c r="C39" s="235"/>
      <c r="D39" s="235"/>
      <c r="E39" s="235"/>
      <c r="F39" s="235"/>
      <c r="G39" s="235"/>
      <c r="H39" s="235"/>
      <c r="I39" s="1">
        <v>30</v>
      </c>
      <c r="J39" s="165">
        <f>SUM(J36:J38)</f>
        <v>101415917</v>
      </c>
      <c r="K39" s="165">
        <f>SUM(K36:K38)</f>
        <v>241065898</v>
      </c>
    </row>
    <row r="40" spans="1:11">
      <c r="A40" s="245" t="s">
        <v>31</v>
      </c>
      <c r="B40" s="246"/>
      <c r="C40" s="246"/>
      <c r="D40" s="246"/>
      <c r="E40" s="246"/>
      <c r="F40" s="246"/>
      <c r="G40" s="246"/>
      <c r="H40" s="246"/>
      <c r="I40" s="1">
        <v>31</v>
      </c>
      <c r="J40" s="164">
        <v>101844864</v>
      </c>
      <c r="K40" s="164">
        <v>243156659</v>
      </c>
    </row>
    <row r="41" spans="1:11">
      <c r="A41" s="245" t="s">
        <v>32</v>
      </c>
      <c r="B41" s="246"/>
      <c r="C41" s="246"/>
      <c r="D41" s="246"/>
      <c r="E41" s="246"/>
      <c r="F41" s="246"/>
      <c r="G41" s="246"/>
      <c r="H41" s="246"/>
      <c r="I41" s="1">
        <v>32</v>
      </c>
      <c r="J41" s="164"/>
      <c r="K41" s="164"/>
    </row>
    <row r="42" spans="1:11">
      <c r="A42" s="245" t="s">
        <v>33</v>
      </c>
      <c r="B42" s="246"/>
      <c r="C42" s="246"/>
      <c r="D42" s="246"/>
      <c r="E42" s="246"/>
      <c r="F42" s="246"/>
      <c r="G42" s="246"/>
      <c r="H42" s="246"/>
      <c r="I42" s="1">
        <v>33</v>
      </c>
      <c r="J42" s="164"/>
      <c r="K42" s="164"/>
    </row>
    <row r="43" spans="1:11">
      <c r="A43" s="245" t="s">
        <v>34</v>
      </c>
      <c r="B43" s="246"/>
      <c r="C43" s="246"/>
      <c r="D43" s="246"/>
      <c r="E43" s="246"/>
      <c r="F43" s="246"/>
      <c r="G43" s="246"/>
      <c r="H43" s="246"/>
      <c r="I43" s="1">
        <v>34</v>
      </c>
      <c r="J43" s="164"/>
      <c r="K43" s="164"/>
    </row>
    <row r="44" spans="1:11">
      <c r="A44" s="245" t="s">
        <v>35</v>
      </c>
      <c r="B44" s="246"/>
      <c r="C44" s="246"/>
      <c r="D44" s="246"/>
      <c r="E44" s="246"/>
      <c r="F44" s="246"/>
      <c r="G44" s="246"/>
      <c r="H44" s="246"/>
      <c r="I44" s="1">
        <v>35</v>
      </c>
      <c r="J44" s="164"/>
      <c r="K44" s="164"/>
    </row>
    <row r="45" spans="1:11">
      <c r="A45" s="234" t="s">
        <v>69</v>
      </c>
      <c r="B45" s="235"/>
      <c r="C45" s="235"/>
      <c r="D45" s="235"/>
      <c r="E45" s="235"/>
      <c r="F45" s="235"/>
      <c r="G45" s="235"/>
      <c r="H45" s="235"/>
      <c r="I45" s="1">
        <v>36</v>
      </c>
      <c r="J45" s="165">
        <f>SUM(J40:J44)</f>
        <v>101844864</v>
      </c>
      <c r="K45" s="165">
        <f>SUM(K40:K44)</f>
        <v>243156659</v>
      </c>
    </row>
    <row r="46" spans="1:11">
      <c r="A46" s="234" t="s">
        <v>17</v>
      </c>
      <c r="B46" s="235"/>
      <c r="C46" s="235"/>
      <c r="D46" s="235"/>
      <c r="E46" s="235"/>
      <c r="F46" s="235"/>
      <c r="G46" s="235"/>
      <c r="H46" s="235"/>
      <c r="I46" s="1">
        <v>37</v>
      </c>
      <c r="J46" s="165">
        <f>IF(J39&gt;J45,J39-J45,0)</f>
        <v>0</v>
      </c>
      <c r="K46" s="165">
        <f>IF(K39&gt;K45,K39-K45,0)</f>
        <v>0</v>
      </c>
    </row>
    <row r="47" spans="1:11">
      <c r="A47" s="234" t="s">
        <v>18</v>
      </c>
      <c r="B47" s="235"/>
      <c r="C47" s="235"/>
      <c r="D47" s="235"/>
      <c r="E47" s="235"/>
      <c r="F47" s="235"/>
      <c r="G47" s="235"/>
      <c r="H47" s="235"/>
      <c r="I47" s="1">
        <v>38</v>
      </c>
      <c r="J47" s="165">
        <f>IF(J45&gt;J39,J45-J39,0)</f>
        <v>428947</v>
      </c>
      <c r="K47" s="165">
        <f>IF(K45&gt;K39,K45-K39,0)</f>
        <v>2090761</v>
      </c>
    </row>
    <row r="48" spans="1:11">
      <c r="A48" s="245" t="s">
        <v>70</v>
      </c>
      <c r="B48" s="246"/>
      <c r="C48" s="246"/>
      <c r="D48" s="246"/>
      <c r="E48" s="246"/>
      <c r="F48" s="246"/>
      <c r="G48" s="246"/>
      <c r="H48" s="246"/>
      <c r="I48" s="1">
        <v>39</v>
      </c>
      <c r="J48" s="165">
        <f>IF(J20-J21+J33-J34+J46-J47&gt;0,J20-J21+J33-J34+J46-J47,0)</f>
        <v>4524795</v>
      </c>
      <c r="K48" s="165">
        <f>IF(K20-K21+K33-K34+K46-K47&gt;0,K20-K21+K33-K34+K46-K47,0)</f>
        <v>4108798.8699999973</v>
      </c>
    </row>
    <row r="49" spans="1:11">
      <c r="A49" s="245" t="s">
        <v>71</v>
      </c>
      <c r="B49" s="246"/>
      <c r="C49" s="246"/>
      <c r="D49" s="246"/>
      <c r="E49" s="246"/>
      <c r="F49" s="246"/>
      <c r="G49" s="246"/>
      <c r="H49" s="246"/>
      <c r="I49" s="1">
        <v>40</v>
      </c>
      <c r="J49" s="165">
        <f>IF(J21-J20+J34-J33+J47-J46&gt;0,J21-J20+J34-J33+J47-J46,0)</f>
        <v>0</v>
      </c>
      <c r="K49" s="165">
        <f>IF(K21-K20+K34-K33+K47-K46&gt;0,K21-K20+K34-K33+K47-K46,0)</f>
        <v>0</v>
      </c>
    </row>
    <row r="50" spans="1:11">
      <c r="A50" s="245" t="s">
        <v>161</v>
      </c>
      <c r="B50" s="246"/>
      <c r="C50" s="246"/>
      <c r="D50" s="246"/>
      <c r="E50" s="246"/>
      <c r="F50" s="246"/>
      <c r="G50" s="246"/>
      <c r="H50" s="246"/>
      <c r="I50" s="1">
        <v>41</v>
      </c>
      <c r="J50" s="164">
        <v>43920</v>
      </c>
      <c r="K50" s="164">
        <f>J53</f>
        <v>4568715</v>
      </c>
    </row>
    <row r="51" spans="1:11">
      <c r="A51" s="245" t="s">
        <v>175</v>
      </c>
      <c r="B51" s="246"/>
      <c r="C51" s="246"/>
      <c r="D51" s="246"/>
      <c r="E51" s="246"/>
      <c r="F51" s="246"/>
      <c r="G51" s="246"/>
      <c r="H51" s="246"/>
      <c r="I51" s="1">
        <v>42</v>
      </c>
      <c r="J51" s="164">
        <f>J14+J28+J39</f>
        <v>130274300</v>
      </c>
      <c r="K51" s="164">
        <f>K14+K28+K39</f>
        <v>280411637.87</v>
      </c>
    </row>
    <row r="52" spans="1:11">
      <c r="A52" s="245" t="s">
        <v>176</v>
      </c>
      <c r="B52" s="246"/>
      <c r="C52" s="246"/>
      <c r="D52" s="246"/>
      <c r="E52" s="246"/>
      <c r="F52" s="246"/>
      <c r="G52" s="246"/>
      <c r="H52" s="246"/>
      <c r="I52" s="1">
        <v>43</v>
      </c>
      <c r="J52" s="164">
        <f>J19+J32+J45</f>
        <v>125749505</v>
      </c>
      <c r="K52" s="164">
        <f>K19+K32+K45</f>
        <v>276302839</v>
      </c>
    </row>
    <row r="53" spans="1:11">
      <c r="A53" s="267" t="s">
        <v>177</v>
      </c>
      <c r="B53" s="268"/>
      <c r="C53" s="268"/>
      <c r="D53" s="268"/>
      <c r="E53" s="268"/>
      <c r="F53" s="268"/>
      <c r="G53" s="268"/>
      <c r="H53" s="268"/>
      <c r="I53" s="4">
        <v>44</v>
      </c>
      <c r="J53" s="166">
        <f>J50+J51-J52</f>
        <v>4568715</v>
      </c>
      <c r="K53" s="166">
        <f>K50+K51-K52</f>
        <v>8677513.8700000048</v>
      </c>
    </row>
    <row r="55" spans="1:11">
      <c r="K55" s="92">
        <f>+K53-8677514</f>
        <v>-0.12999999523162842</v>
      </c>
    </row>
    <row r="56" spans="1:11">
      <c r="J56" s="92"/>
      <c r="K56" s="92"/>
    </row>
    <row r="62" spans="1:11">
      <c r="J62" s="92"/>
      <c r="K62" s="92"/>
    </row>
    <row r="63" spans="1:11">
      <c r="J63" s="92"/>
      <c r="K63" s="92"/>
    </row>
    <row r="64" spans="1:11">
      <c r="J64" s="92"/>
      <c r="K64" s="92"/>
    </row>
    <row r="65" spans="10:11">
      <c r="J65" s="92"/>
      <c r="K65" s="92"/>
    </row>
    <row r="66" spans="10:11">
      <c r="J66" s="92"/>
      <c r="K66" s="92"/>
    </row>
    <row r="67" spans="10:11">
      <c r="J67" s="92"/>
      <c r="K67" s="92"/>
    </row>
  </sheetData>
  <mergeCells count="53">
    <mergeCell ref="A46:H46"/>
    <mergeCell ref="A47:H47"/>
    <mergeCell ref="A48:H48"/>
    <mergeCell ref="A53:H53"/>
    <mergeCell ref="A49:H49"/>
    <mergeCell ref="A50:H50"/>
    <mergeCell ref="A51:H51"/>
    <mergeCell ref="A52:H52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K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K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1:H11"/>
    <mergeCell ref="A5:H5"/>
    <mergeCell ref="A12:H12"/>
    <mergeCell ref="A13:H13"/>
    <mergeCell ref="A6:H6"/>
    <mergeCell ref="A7:K7"/>
    <mergeCell ref="A8:H8"/>
    <mergeCell ref="A9:H9"/>
    <mergeCell ref="A3:K3"/>
    <mergeCell ref="A1:K1"/>
    <mergeCell ref="A2:K2"/>
    <mergeCell ref="A4:H4"/>
    <mergeCell ref="A10:H10"/>
  </mergeCells>
  <phoneticPr fontId="3" type="noConversion"/>
  <dataValidations count="1">
    <dataValidation allowBlank="1" sqref="A1:XFD1048576"/>
  </dataValidations>
  <pageMargins left="0.15748031496062992" right="0.15748031496062992" top="0.15748031496062992" bottom="0.23622047244094491" header="0.15748031496062992" footer="0.1574803149606299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zoomScaleNormal="100" workbookViewId="0">
      <selection sqref="A1:IV65536"/>
    </sheetView>
  </sheetViews>
  <sheetFormatPr defaultColWidth="9.109375" defaultRowHeight="13.2"/>
  <cols>
    <col min="1" max="16384" width="9.109375" style="31"/>
  </cols>
  <sheetData>
    <row r="1" spans="1:11" ht="12.75" customHeight="1">
      <c r="A1" s="289" t="s">
        <v>197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2.75" customHeight="1">
      <c r="A2" s="299" t="s">
        <v>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>
      <c r="A3" s="298" t="s">
        <v>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11" ht="22.2">
      <c r="A4" s="291" t="s">
        <v>59</v>
      </c>
      <c r="B4" s="291"/>
      <c r="C4" s="291"/>
      <c r="D4" s="291"/>
      <c r="E4" s="291"/>
      <c r="F4" s="291"/>
      <c r="G4" s="291"/>
      <c r="H4" s="291"/>
      <c r="I4" s="45" t="s">
        <v>279</v>
      </c>
      <c r="J4" s="46" t="s">
        <v>319</v>
      </c>
      <c r="K4" s="46" t="s">
        <v>320</v>
      </c>
    </row>
    <row r="5" spans="1:11">
      <c r="A5" s="300">
        <v>1</v>
      </c>
      <c r="B5" s="300"/>
      <c r="C5" s="300"/>
      <c r="D5" s="300"/>
      <c r="E5" s="300"/>
      <c r="F5" s="300"/>
      <c r="G5" s="300"/>
      <c r="H5" s="300"/>
      <c r="I5" s="51">
        <v>2</v>
      </c>
      <c r="J5" s="52" t="s">
        <v>283</v>
      </c>
      <c r="K5" s="52" t="s">
        <v>284</v>
      </c>
    </row>
    <row r="6" spans="1:11">
      <c r="A6" s="251" t="s">
        <v>156</v>
      </c>
      <c r="B6" s="262"/>
      <c r="C6" s="262"/>
      <c r="D6" s="262"/>
      <c r="E6" s="262"/>
      <c r="F6" s="262"/>
      <c r="G6" s="262"/>
      <c r="H6" s="262"/>
      <c r="I6" s="296"/>
      <c r="J6" s="296"/>
      <c r="K6" s="297"/>
    </row>
    <row r="7" spans="1:11">
      <c r="A7" s="245" t="s">
        <v>199</v>
      </c>
      <c r="B7" s="246"/>
      <c r="C7" s="246"/>
      <c r="D7" s="246"/>
      <c r="E7" s="246"/>
      <c r="F7" s="246"/>
      <c r="G7" s="246"/>
      <c r="H7" s="246"/>
      <c r="I7" s="1">
        <v>1</v>
      </c>
      <c r="J7" s="5"/>
      <c r="K7" s="7"/>
    </row>
    <row r="8" spans="1:11">
      <c r="A8" s="245" t="s">
        <v>119</v>
      </c>
      <c r="B8" s="246"/>
      <c r="C8" s="246"/>
      <c r="D8" s="246"/>
      <c r="E8" s="246"/>
      <c r="F8" s="246"/>
      <c r="G8" s="246"/>
      <c r="H8" s="246"/>
      <c r="I8" s="1">
        <v>2</v>
      </c>
      <c r="J8" s="5"/>
      <c r="K8" s="7"/>
    </row>
    <row r="9" spans="1:11">
      <c r="A9" s="245" t="s">
        <v>120</v>
      </c>
      <c r="B9" s="246"/>
      <c r="C9" s="246"/>
      <c r="D9" s="246"/>
      <c r="E9" s="246"/>
      <c r="F9" s="246"/>
      <c r="G9" s="246"/>
      <c r="H9" s="246"/>
      <c r="I9" s="1">
        <v>3</v>
      </c>
      <c r="J9" s="5"/>
      <c r="K9" s="7"/>
    </row>
    <row r="10" spans="1:11">
      <c r="A10" s="245" t="s">
        <v>121</v>
      </c>
      <c r="B10" s="246"/>
      <c r="C10" s="246"/>
      <c r="D10" s="246"/>
      <c r="E10" s="246"/>
      <c r="F10" s="246"/>
      <c r="G10" s="246"/>
      <c r="H10" s="246"/>
      <c r="I10" s="1">
        <v>4</v>
      </c>
      <c r="J10" s="5"/>
      <c r="K10" s="7"/>
    </row>
    <row r="11" spans="1:11">
      <c r="A11" s="245" t="s">
        <v>122</v>
      </c>
      <c r="B11" s="246"/>
      <c r="C11" s="246"/>
      <c r="D11" s="246"/>
      <c r="E11" s="246"/>
      <c r="F11" s="246"/>
      <c r="G11" s="246"/>
      <c r="H11" s="246"/>
      <c r="I11" s="1">
        <v>5</v>
      </c>
      <c r="J11" s="5"/>
      <c r="K11" s="7"/>
    </row>
    <row r="12" spans="1:11">
      <c r="A12" s="234" t="s">
        <v>198</v>
      </c>
      <c r="B12" s="235"/>
      <c r="C12" s="235"/>
      <c r="D12" s="235"/>
      <c r="E12" s="235"/>
      <c r="F12" s="235"/>
      <c r="G12" s="235"/>
      <c r="H12" s="235"/>
      <c r="I12" s="1">
        <v>6</v>
      </c>
      <c r="J12" s="43">
        <f>SUM(J7:J11)</f>
        <v>0</v>
      </c>
      <c r="K12" s="32">
        <f>SUM(K7:K11)</f>
        <v>0</v>
      </c>
    </row>
    <row r="13" spans="1:11">
      <c r="A13" s="245" t="s">
        <v>123</v>
      </c>
      <c r="B13" s="246"/>
      <c r="C13" s="246"/>
      <c r="D13" s="246"/>
      <c r="E13" s="246"/>
      <c r="F13" s="246"/>
      <c r="G13" s="246"/>
      <c r="H13" s="246"/>
      <c r="I13" s="1">
        <v>7</v>
      </c>
      <c r="J13" s="5"/>
      <c r="K13" s="7"/>
    </row>
    <row r="14" spans="1:11">
      <c r="A14" s="245" t="s">
        <v>124</v>
      </c>
      <c r="B14" s="246"/>
      <c r="C14" s="246"/>
      <c r="D14" s="246"/>
      <c r="E14" s="246"/>
      <c r="F14" s="246"/>
      <c r="G14" s="246"/>
      <c r="H14" s="246"/>
      <c r="I14" s="1">
        <v>8</v>
      </c>
      <c r="J14" s="5"/>
      <c r="K14" s="7"/>
    </row>
    <row r="15" spans="1:11">
      <c r="A15" s="245" t="s">
        <v>125</v>
      </c>
      <c r="B15" s="246"/>
      <c r="C15" s="246"/>
      <c r="D15" s="246"/>
      <c r="E15" s="246"/>
      <c r="F15" s="246"/>
      <c r="G15" s="246"/>
      <c r="H15" s="246"/>
      <c r="I15" s="1">
        <v>9</v>
      </c>
      <c r="J15" s="5"/>
      <c r="K15" s="7"/>
    </row>
    <row r="16" spans="1:11">
      <c r="A16" s="245" t="s">
        <v>126</v>
      </c>
      <c r="B16" s="246"/>
      <c r="C16" s="246"/>
      <c r="D16" s="246"/>
      <c r="E16" s="246"/>
      <c r="F16" s="246"/>
      <c r="G16" s="246"/>
      <c r="H16" s="246"/>
      <c r="I16" s="1">
        <v>10</v>
      </c>
      <c r="J16" s="5"/>
      <c r="K16" s="7"/>
    </row>
    <row r="17" spans="1:11">
      <c r="A17" s="245" t="s">
        <v>127</v>
      </c>
      <c r="B17" s="246"/>
      <c r="C17" s="246"/>
      <c r="D17" s="246"/>
      <c r="E17" s="246"/>
      <c r="F17" s="246"/>
      <c r="G17" s="246"/>
      <c r="H17" s="246"/>
      <c r="I17" s="1">
        <v>11</v>
      </c>
      <c r="J17" s="5"/>
      <c r="K17" s="7"/>
    </row>
    <row r="18" spans="1:11">
      <c r="A18" s="245" t="s">
        <v>128</v>
      </c>
      <c r="B18" s="246"/>
      <c r="C18" s="246"/>
      <c r="D18" s="246"/>
      <c r="E18" s="246"/>
      <c r="F18" s="246"/>
      <c r="G18" s="246"/>
      <c r="H18" s="246"/>
      <c r="I18" s="1">
        <v>12</v>
      </c>
      <c r="J18" s="5"/>
      <c r="K18" s="7"/>
    </row>
    <row r="19" spans="1:11">
      <c r="A19" s="234" t="s">
        <v>47</v>
      </c>
      <c r="B19" s="235"/>
      <c r="C19" s="235"/>
      <c r="D19" s="235"/>
      <c r="E19" s="235"/>
      <c r="F19" s="235"/>
      <c r="G19" s="235"/>
      <c r="H19" s="235"/>
      <c r="I19" s="1">
        <v>13</v>
      </c>
      <c r="J19" s="43">
        <f>SUM(J13:J18)</f>
        <v>0</v>
      </c>
      <c r="K19" s="32">
        <f>SUM(K13:K18)</f>
        <v>0</v>
      </c>
    </row>
    <row r="20" spans="1:11">
      <c r="A20" s="234" t="s">
        <v>108</v>
      </c>
      <c r="B20" s="301"/>
      <c r="C20" s="301"/>
      <c r="D20" s="301"/>
      <c r="E20" s="301"/>
      <c r="F20" s="301"/>
      <c r="G20" s="301"/>
      <c r="H20" s="302"/>
      <c r="I20" s="1">
        <v>14</v>
      </c>
      <c r="J20" s="43">
        <f>IF(J12&gt;J19,J12-J19,0)</f>
        <v>0</v>
      </c>
      <c r="K20" s="32">
        <f>IF(K12&gt;K19,K12-K19,0)</f>
        <v>0</v>
      </c>
    </row>
    <row r="21" spans="1:11">
      <c r="A21" s="248" t="s">
        <v>109</v>
      </c>
      <c r="B21" s="303"/>
      <c r="C21" s="303"/>
      <c r="D21" s="303"/>
      <c r="E21" s="303"/>
      <c r="F21" s="303"/>
      <c r="G21" s="303"/>
      <c r="H21" s="304"/>
      <c r="I21" s="1">
        <v>15</v>
      </c>
      <c r="J21" s="43">
        <f>IF(J19&gt;J12,J19-J12,0)</f>
        <v>0</v>
      </c>
      <c r="K21" s="32">
        <f>IF(K19&gt;K12,K19-K12,0)</f>
        <v>0</v>
      </c>
    </row>
    <row r="22" spans="1:11">
      <c r="A22" s="251" t="s">
        <v>159</v>
      </c>
      <c r="B22" s="262"/>
      <c r="C22" s="262"/>
      <c r="D22" s="262"/>
      <c r="E22" s="262"/>
      <c r="F22" s="262"/>
      <c r="G22" s="262"/>
      <c r="H22" s="262"/>
      <c r="I22" s="296"/>
      <c r="J22" s="296"/>
      <c r="K22" s="297"/>
    </row>
    <row r="23" spans="1:11">
      <c r="A23" s="245" t="s">
        <v>165</v>
      </c>
      <c r="B23" s="246"/>
      <c r="C23" s="246"/>
      <c r="D23" s="246"/>
      <c r="E23" s="246"/>
      <c r="F23" s="246"/>
      <c r="G23" s="246"/>
      <c r="H23" s="246"/>
      <c r="I23" s="1">
        <v>16</v>
      </c>
      <c r="J23" s="5"/>
      <c r="K23" s="7"/>
    </row>
    <row r="24" spans="1:11">
      <c r="A24" s="245" t="s">
        <v>166</v>
      </c>
      <c r="B24" s="246"/>
      <c r="C24" s="246"/>
      <c r="D24" s="246"/>
      <c r="E24" s="246"/>
      <c r="F24" s="246"/>
      <c r="G24" s="246"/>
      <c r="H24" s="246"/>
      <c r="I24" s="1">
        <v>17</v>
      </c>
      <c r="J24" s="5"/>
      <c r="K24" s="7"/>
    </row>
    <row r="25" spans="1:11">
      <c r="A25" s="245" t="s">
        <v>321</v>
      </c>
      <c r="B25" s="246"/>
      <c r="C25" s="246"/>
      <c r="D25" s="246"/>
      <c r="E25" s="246"/>
      <c r="F25" s="246"/>
      <c r="G25" s="246"/>
      <c r="H25" s="246"/>
      <c r="I25" s="1">
        <v>18</v>
      </c>
      <c r="J25" s="5"/>
      <c r="K25" s="7"/>
    </row>
    <row r="26" spans="1:11">
      <c r="A26" s="245" t="s">
        <v>322</v>
      </c>
      <c r="B26" s="246"/>
      <c r="C26" s="246"/>
      <c r="D26" s="246"/>
      <c r="E26" s="246"/>
      <c r="F26" s="246"/>
      <c r="G26" s="246"/>
      <c r="H26" s="246"/>
      <c r="I26" s="1">
        <v>19</v>
      </c>
      <c r="J26" s="5"/>
      <c r="K26" s="7"/>
    </row>
    <row r="27" spans="1:11">
      <c r="A27" s="245" t="s">
        <v>167</v>
      </c>
      <c r="B27" s="246"/>
      <c r="C27" s="246"/>
      <c r="D27" s="246"/>
      <c r="E27" s="246"/>
      <c r="F27" s="246"/>
      <c r="G27" s="246"/>
      <c r="H27" s="246"/>
      <c r="I27" s="1">
        <v>20</v>
      </c>
      <c r="J27" s="5"/>
      <c r="K27" s="7"/>
    </row>
    <row r="28" spans="1:11">
      <c r="A28" s="234" t="s">
        <v>114</v>
      </c>
      <c r="B28" s="235"/>
      <c r="C28" s="235"/>
      <c r="D28" s="235"/>
      <c r="E28" s="235"/>
      <c r="F28" s="235"/>
      <c r="G28" s="235"/>
      <c r="H28" s="235"/>
      <c r="I28" s="1">
        <v>21</v>
      </c>
      <c r="J28" s="43">
        <f>SUM(J23:J27)</f>
        <v>0</v>
      </c>
      <c r="K28" s="32">
        <f>SUM(K23:K27)</f>
        <v>0</v>
      </c>
    </row>
    <row r="29" spans="1:11">
      <c r="A29" s="245" t="s">
        <v>2</v>
      </c>
      <c r="B29" s="246"/>
      <c r="C29" s="246"/>
      <c r="D29" s="246"/>
      <c r="E29" s="246"/>
      <c r="F29" s="246"/>
      <c r="G29" s="246"/>
      <c r="H29" s="246"/>
      <c r="I29" s="1">
        <v>22</v>
      </c>
      <c r="J29" s="5"/>
      <c r="K29" s="7"/>
    </row>
    <row r="30" spans="1:11">
      <c r="A30" s="245" t="s">
        <v>3</v>
      </c>
      <c r="B30" s="246"/>
      <c r="C30" s="246"/>
      <c r="D30" s="246"/>
      <c r="E30" s="246"/>
      <c r="F30" s="246"/>
      <c r="G30" s="246"/>
      <c r="H30" s="246"/>
      <c r="I30" s="1">
        <v>23</v>
      </c>
      <c r="J30" s="5"/>
      <c r="K30" s="7"/>
    </row>
    <row r="31" spans="1:11">
      <c r="A31" s="245" t="s">
        <v>4</v>
      </c>
      <c r="B31" s="246"/>
      <c r="C31" s="246"/>
      <c r="D31" s="246"/>
      <c r="E31" s="246"/>
      <c r="F31" s="246"/>
      <c r="G31" s="246"/>
      <c r="H31" s="246"/>
      <c r="I31" s="1">
        <v>24</v>
      </c>
      <c r="J31" s="5"/>
      <c r="K31" s="7"/>
    </row>
    <row r="32" spans="1:11">
      <c r="A32" s="234" t="s">
        <v>48</v>
      </c>
      <c r="B32" s="235"/>
      <c r="C32" s="235"/>
      <c r="D32" s="235"/>
      <c r="E32" s="235"/>
      <c r="F32" s="235"/>
      <c r="G32" s="235"/>
      <c r="H32" s="235"/>
      <c r="I32" s="1">
        <v>25</v>
      </c>
      <c r="J32" s="43">
        <f>SUM(J29:J31)</f>
        <v>0</v>
      </c>
      <c r="K32" s="32">
        <f>SUM(K29:K31)</f>
        <v>0</v>
      </c>
    </row>
    <row r="33" spans="1:11">
      <c r="A33" s="234" t="s">
        <v>110</v>
      </c>
      <c r="B33" s="235"/>
      <c r="C33" s="235"/>
      <c r="D33" s="235"/>
      <c r="E33" s="235"/>
      <c r="F33" s="235"/>
      <c r="G33" s="235"/>
      <c r="H33" s="235"/>
      <c r="I33" s="1">
        <v>26</v>
      </c>
      <c r="J33" s="43">
        <f>IF(J28&gt;J32,J28-J32,0)</f>
        <v>0</v>
      </c>
      <c r="K33" s="32">
        <f>IF(K28&gt;K32,K28-K32,0)</f>
        <v>0</v>
      </c>
    </row>
    <row r="34" spans="1:11">
      <c r="A34" s="234" t="s">
        <v>111</v>
      </c>
      <c r="B34" s="235"/>
      <c r="C34" s="235"/>
      <c r="D34" s="235"/>
      <c r="E34" s="235"/>
      <c r="F34" s="235"/>
      <c r="G34" s="235"/>
      <c r="H34" s="235"/>
      <c r="I34" s="1">
        <v>27</v>
      </c>
      <c r="J34" s="43">
        <f>IF(J32&gt;J28,J32-J28,0)</f>
        <v>0</v>
      </c>
      <c r="K34" s="32">
        <f>IF(K32&gt;K28,K32-K28,0)</f>
        <v>0</v>
      </c>
    </row>
    <row r="35" spans="1:11">
      <c r="A35" s="251" t="s">
        <v>160</v>
      </c>
      <c r="B35" s="262"/>
      <c r="C35" s="262"/>
      <c r="D35" s="262"/>
      <c r="E35" s="262"/>
      <c r="F35" s="262"/>
      <c r="G35" s="262"/>
      <c r="H35" s="262"/>
      <c r="I35" s="296">
        <v>0</v>
      </c>
      <c r="J35" s="296"/>
      <c r="K35" s="297"/>
    </row>
    <row r="36" spans="1:11">
      <c r="A36" s="245" t="s">
        <v>174</v>
      </c>
      <c r="B36" s="246"/>
      <c r="C36" s="246"/>
      <c r="D36" s="246"/>
      <c r="E36" s="246"/>
      <c r="F36" s="246"/>
      <c r="G36" s="246"/>
      <c r="H36" s="246"/>
      <c r="I36" s="1">
        <v>28</v>
      </c>
      <c r="J36" s="5"/>
      <c r="K36" s="7"/>
    </row>
    <row r="37" spans="1:11">
      <c r="A37" s="245" t="s">
        <v>29</v>
      </c>
      <c r="B37" s="246"/>
      <c r="C37" s="246"/>
      <c r="D37" s="246"/>
      <c r="E37" s="246"/>
      <c r="F37" s="246"/>
      <c r="G37" s="246"/>
      <c r="H37" s="246"/>
      <c r="I37" s="1">
        <v>29</v>
      </c>
      <c r="J37" s="5"/>
      <c r="K37" s="7"/>
    </row>
    <row r="38" spans="1:11">
      <c r="A38" s="245" t="s">
        <v>30</v>
      </c>
      <c r="B38" s="246"/>
      <c r="C38" s="246"/>
      <c r="D38" s="246"/>
      <c r="E38" s="246"/>
      <c r="F38" s="246"/>
      <c r="G38" s="246"/>
      <c r="H38" s="246"/>
      <c r="I38" s="1">
        <v>30</v>
      </c>
      <c r="J38" s="5"/>
      <c r="K38" s="7"/>
    </row>
    <row r="39" spans="1:11">
      <c r="A39" s="234" t="s">
        <v>49</v>
      </c>
      <c r="B39" s="235"/>
      <c r="C39" s="235"/>
      <c r="D39" s="235"/>
      <c r="E39" s="235"/>
      <c r="F39" s="235"/>
      <c r="G39" s="235"/>
      <c r="H39" s="235"/>
      <c r="I39" s="1">
        <v>31</v>
      </c>
      <c r="J39" s="43">
        <f>SUM(J36:J38)</f>
        <v>0</v>
      </c>
      <c r="K39" s="32">
        <f>SUM(K36:K38)</f>
        <v>0</v>
      </c>
    </row>
    <row r="40" spans="1:11">
      <c r="A40" s="245" t="s">
        <v>31</v>
      </c>
      <c r="B40" s="246"/>
      <c r="C40" s="246"/>
      <c r="D40" s="246"/>
      <c r="E40" s="246"/>
      <c r="F40" s="246"/>
      <c r="G40" s="246"/>
      <c r="H40" s="246"/>
      <c r="I40" s="1">
        <v>32</v>
      </c>
      <c r="J40" s="5"/>
      <c r="K40" s="7"/>
    </row>
    <row r="41" spans="1:11">
      <c r="A41" s="245" t="s">
        <v>32</v>
      </c>
      <c r="B41" s="246"/>
      <c r="C41" s="246"/>
      <c r="D41" s="246"/>
      <c r="E41" s="246"/>
      <c r="F41" s="246"/>
      <c r="G41" s="246"/>
      <c r="H41" s="246"/>
      <c r="I41" s="1">
        <v>33</v>
      </c>
      <c r="J41" s="5"/>
      <c r="K41" s="7"/>
    </row>
    <row r="42" spans="1:11">
      <c r="A42" s="245" t="s">
        <v>33</v>
      </c>
      <c r="B42" s="246"/>
      <c r="C42" s="246"/>
      <c r="D42" s="246"/>
      <c r="E42" s="246"/>
      <c r="F42" s="246"/>
      <c r="G42" s="246"/>
      <c r="H42" s="246"/>
      <c r="I42" s="1">
        <v>34</v>
      </c>
      <c r="J42" s="5"/>
      <c r="K42" s="7"/>
    </row>
    <row r="43" spans="1:11">
      <c r="A43" s="245" t="s">
        <v>34</v>
      </c>
      <c r="B43" s="246"/>
      <c r="C43" s="246"/>
      <c r="D43" s="246"/>
      <c r="E43" s="246"/>
      <c r="F43" s="246"/>
      <c r="G43" s="246"/>
      <c r="H43" s="246"/>
      <c r="I43" s="1">
        <v>35</v>
      </c>
      <c r="J43" s="5"/>
      <c r="K43" s="7"/>
    </row>
    <row r="44" spans="1:11">
      <c r="A44" s="245" t="s">
        <v>35</v>
      </c>
      <c r="B44" s="246"/>
      <c r="C44" s="246"/>
      <c r="D44" s="246"/>
      <c r="E44" s="246"/>
      <c r="F44" s="246"/>
      <c r="G44" s="246"/>
      <c r="H44" s="246"/>
      <c r="I44" s="1">
        <v>36</v>
      </c>
      <c r="J44" s="5"/>
      <c r="K44" s="7"/>
    </row>
    <row r="45" spans="1:11">
      <c r="A45" s="234" t="s">
        <v>148</v>
      </c>
      <c r="B45" s="235"/>
      <c r="C45" s="235"/>
      <c r="D45" s="235"/>
      <c r="E45" s="235"/>
      <c r="F45" s="235"/>
      <c r="G45" s="235"/>
      <c r="H45" s="235"/>
      <c r="I45" s="1">
        <v>37</v>
      </c>
      <c r="J45" s="43">
        <f>SUM(J40:J44)</f>
        <v>0</v>
      </c>
      <c r="K45" s="32">
        <f>SUM(K40:K44)</f>
        <v>0</v>
      </c>
    </row>
    <row r="46" spans="1:11">
      <c r="A46" s="234" t="s">
        <v>162</v>
      </c>
      <c r="B46" s="235"/>
      <c r="C46" s="235"/>
      <c r="D46" s="235"/>
      <c r="E46" s="235"/>
      <c r="F46" s="235"/>
      <c r="G46" s="235"/>
      <c r="H46" s="235"/>
      <c r="I46" s="1">
        <v>38</v>
      </c>
      <c r="J46" s="43">
        <f>IF(J39&gt;J45,J39-J45,0)</f>
        <v>0</v>
      </c>
      <c r="K46" s="32">
        <f>IF(K39&gt;K45,K39-K45,0)</f>
        <v>0</v>
      </c>
    </row>
    <row r="47" spans="1:11">
      <c r="A47" s="234" t="s">
        <v>163</v>
      </c>
      <c r="B47" s="235"/>
      <c r="C47" s="235"/>
      <c r="D47" s="235"/>
      <c r="E47" s="235"/>
      <c r="F47" s="235"/>
      <c r="G47" s="235"/>
      <c r="H47" s="235"/>
      <c r="I47" s="1">
        <v>39</v>
      </c>
      <c r="J47" s="43">
        <f>IF(J45&gt;J39,J45-J39,0)</f>
        <v>0</v>
      </c>
      <c r="K47" s="32">
        <f>IF(K45&gt;K39,K45-K39,0)</f>
        <v>0</v>
      </c>
    </row>
    <row r="48" spans="1:11">
      <c r="A48" s="234" t="s">
        <v>149</v>
      </c>
      <c r="B48" s="235"/>
      <c r="C48" s="235"/>
      <c r="D48" s="235"/>
      <c r="E48" s="235"/>
      <c r="F48" s="235"/>
      <c r="G48" s="235"/>
      <c r="H48" s="235"/>
      <c r="I48" s="1">
        <v>40</v>
      </c>
      <c r="J48" s="43">
        <f>IF(J20-J21+J33-J34+J46-J47&gt;0,J20-J21+J33-J34+J46-J47,0)</f>
        <v>0</v>
      </c>
      <c r="K48" s="32">
        <f>IF(K20-K21+K33-K34+K46-K47&gt;0,K20-K21+K33-K34+K46-K47,0)</f>
        <v>0</v>
      </c>
    </row>
    <row r="49" spans="1:11">
      <c r="A49" s="234" t="s">
        <v>15</v>
      </c>
      <c r="B49" s="235"/>
      <c r="C49" s="235"/>
      <c r="D49" s="235"/>
      <c r="E49" s="235"/>
      <c r="F49" s="235"/>
      <c r="G49" s="235"/>
      <c r="H49" s="235"/>
      <c r="I49" s="1">
        <v>41</v>
      </c>
      <c r="J49" s="43">
        <f>IF(J21-J20+J34-J33+J47-J46&gt;0,J21-J20+J34-J33+J47-J46,0)</f>
        <v>0</v>
      </c>
      <c r="K49" s="32">
        <f>IF(K21-K20+K34-K33+K47-K46&gt;0,K21-K20+K34-K33+K47-K46,0)</f>
        <v>0</v>
      </c>
    </row>
    <row r="50" spans="1:11">
      <c r="A50" s="234" t="s">
        <v>161</v>
      </c>
      <c r="B50" s="235"/>
      <c r="C50" s="235"/>
      <c r="D50" s="235"/>
      <c r="E50" s="235"/>
      <c r="F50" s="235"/>
      <c r="G50" s="235"/>
      <c r="H50" s="235"/>
      <c r="I50" s="1">
        <v>42</v>
      </c>
      <c r="J50" s="5"/>
      <c r="K50" s="7"/>
    </row>
    <row r="51" spans="1:11">
      <c r="A51" s="234" t="s">
        <v>175</v>
      </c>
      <c r="B51" s="235"/>
      <c r="C51" s="235"/>
      <c r="D51" s="235"/>
      <c r="E51" s="235"/>
      <c r="F51" s="235"/>
      <c r="G51" s="235"/>
      <c r="H51" s="235"/>
      <c r="I51" s="1">
        <v>43</v>
      </c>
      <c r="J51" s="5"/>
      <c r="K51" s="7"/>
    </row>
    <row r="52" spans="1:11">
      <c r="A52" s="234" t="s">
        <v>176</v>
      </c>
      <c r="B52" s="235"/>
      <c r="C52" s="235"/>
      <c r="D52" s="235"/>
      <c r="E52" s="235"/>
      <c r="F52" s="235"/>
      <c r="G52" s="235"/>
      <c r="H52" s="235"/>
      <c r="I52" s="1">
        <v>44</v>
      </c>
      <c r="J52" s="5"/>
      <c r="K52" s="7"/>
    </row>
    <row r="53" spans="1:11">
      <c r="A53" s="248" t="s">
        <v>177</v>
      </c>
      <c r="B53" s="249"/>
      <c r="C53" s="249"/>
      <c r="D53" s="249"/>
      <c r="E53" s="249"/>
      <c r="F53" s="249"/>
      <c r="G53" s="249"/>
      <c r="H53" s="249"/>
      <c r="I53" s="4">
        <v>45</v>
      </c>
      <c r="J53" s="44">
        <f>J50+J51-J52</f>
        <v>0</v>
      </c>
      <c r="K53" s="40">
        <f>K50+K51-K52</f>
        <v>0</v>
      </c>
    </row>
    <row r="54" spans="1:11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FF"/>
  </sheetPr>
  <dimension ref="A1:L29"/>
  <sheetViews>
    <sheetView view="pageBreakPreview" zoomScale="125" zoomScaleNormal="100" workbookViewId="0">
      <selection activeCell="J10" sqref="J10"/>
    </sheetView>
  </sheetViews>
  <sheetFormatPr defaultColWidth="9.109375" defaultRowHeight="13.2"/>
  <cols>
    <col min="1" max="4" width="9.109375" style="55"/>
    <col min="5" max="5" width="10.109375" style="55" bestFit="1" customWidth="1"/>
    <col min="6" max="7" width="9.109375" style="55"/>
    <col min="8" max="8" width="3" style="55" customWidth="1"/>
    <col min="9" max="9" width="9.109375" style="55"/>
    <col min="10" max="10" width="11.6640625" style="55" customWidth="1"/>
    <col min="11" max="11" width="12.109375" style="55" customWidth="1"/>
    <col min="12" max="16384" width="9.109375" style="55"/>
  </cols>
  <sheetData>
    <row r="1" spans="1:12">
      <c r="A1" s="311" t="s">
        <v>281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54"/>
    </row>
    <row r="2" spans="1:12" ht="15.6">
      <c r="A2" s="23"/>
      <c r="B2" s="53"/>
      <c r="C2" s="321" t="s">
        <v>282</v>
      </c>
      <c r="D2" s="321"/>
      <c r="E2" s="71" t="s">
        <v>406</v>
      </c>
      <c r="F2" s="24" t="s">
        <v>250</v>
      </c>
      <c r="G2" s="322" t="s">
        <v>404</v>
      </c>
      <c r="H2" s="323"/>
      <c r="I2" s="53"/>
      <c r="J2" s="53"/>
      <c r="K2" s="53"/>
      <c r="L2" s="56"/>
    </row>
    <row r="3" spans="1:12" ht="22.2">
      <c r="A3" s="324" t="s">
        <v>59</v>
      </c>
      <c r="B3" s="324"/>
      <c r="C3" s="324"/>
      <c r="D3" s="324"/>
      <c r="E3" s="324"/>
      <c r="F3" s="324"/>
      <c r="G3" s="324"/>
      <c r="H3" s="324"/>
      <c r="I3" s="59" t="s">
        <v>305</v>
      </c>
      <c r="J3" s="60" t="s">
        <v>150</v>
      </c>
      <c r="K3" s="60" t="s">
        <v>151</v>
      </c>
    </row>
    <row r="4" spans="1:12">
      <c r="A4" s="326"/>
      <c r="B4" s="327"/>
      <c r="C4" s="327"/>
      <c r="D4" s="327"/>
      <c r="E4" s="327"/>
      <c r="F4" s="327"/>
      <c r="G4" s="327"/>
      <c r="H4" s="328"/>
      <c r="I4" s="59"/>
      <c r="J4" s="46" t="s">
        <v>397</v>
      </c>
      <c r="K4" s="46" t="s">
        <v>404</v>
      </c>
    </row>
    <row r="5" spans="1:12">
      <c r="A5" s="325">
        <v>1</v>
      </c>
      <c r="B5" s="325"/>
      <c r="C5" s="325"/>
      <c r="D5" s="325"/>
      <c r="E5" s="325"/>
      <c r="F5" s="325"/>
      <c r="G5" s="325"/>
      <c r="H5" s="325"/>
      <c r="I5" s="62">
        <v>2</v>
      </c>
      <c r="J5" s="61" t="s">
        <v>283</v>
      </c>
      <c r="K5" s="61" t="s">
        <v>284</v>
      </c>
    </row>
    <row r="6" spans="1:12">
      <c r="A6" s="313" t="s">
        <v>285</v>
      </c>
      <c r="B6" s="314"/>
      <c r="C6" s="314"/>
      <c r="D6" s="314"/>
      <c r="E6" s="314"/>
      <c r="F6" s="314"/>
      <c r="G6" s="314"/>
      <c r="H6" s="314"/>
      <c r="I6" s="25">
        <v>1</v>
      </c>
      <c r="J6" s="26">
        <v>344831760</v>
      </c>
      <c r="K6" s="26">
        <f>+Bilanca!K71</f>
        <v>344831760</v>
      </c>
    </row>
    <row r="7" spans="1:12">
      <c r="A7" s="313" t="s">
        <v>286</v>
      </c>
      <c r="B7" s="314"/>
      <c r="C7" s="314"/>
      <c r="D7" s="314"/>
      <c r="E7" s="314"/>
      <c r="F7" s="314"/>
      <c r="G7" s="314"/>
      <c r="H7" s="314"/>
      <c r="I7" s="25">
        <v>2</v>
      </c>
      <c r="J7" s="27"/>
      <c r="K7" s="27"/>
    </row>
    <row r="8" spans="1:12">
      <c r="A8" s="313" t="s">
        <v>287</v>
      </c>
      <c r="B8" s="314"/>
      <c r="C8" s="314"/>
      <c r="D8" s="314"/>
      <c r="E8" s="314"/>
      <c r="F8" s="314"/>
      <c r="G8" s="314"/>
      <c r="H8" s="314"/>
      <c r="I8" s="25">
        <v>3</v>
      </c>
      <c r="J8" s="27">
        <v>883710</v>
      </c>
      <c r="K8" s="27">
        <f>+Bilanca!K73</f>
        <v>883710</v>
      </c>
    </row>
    <row r="9" spans="1:12">
      <c r="A9" s="313" t="s">
        <v>288</v>
      </c>
      <c r="B9" s="314"/>
      <c r="C9" s="314"/>
      <c r="D9" s="314"/>
      <c r="E9" s="314"/>
      <c r="F9" s="314"/>
      <c r="G9" s="314"/>
      <c r="H9" s="314"/>
      <c r="I9" s="25">
        <v>4</v>
      </c>
      <c r="J9" s="27">
        <f>+Bilanca!J80</f>
        <v>-131579611</v>
      </c>
      <c r="K9" s="27">
        <f>+Bilanca!K80</f>
        <v>-152577780</v>
      </c>
    </row>
    <row r="10" spans="1:12">
      <c r="A10" s="313" t="s">
        <v>289</v>
      </c>
      <c r="B10" s="314"/>
      <c r="C10" s="314"/>
      <c r="D10" s="314"/>
      <c r="E10" s="314"/>
      <c r="F10" s="314"/>
      <c r="G10" s="314"/>
      <c r="H10" s="314"/>
      <c r="I10" s="25">
        <v>5</v>
      </c>
      <c r="J10" s="27">
        <f>+Bilanca!J83</f>
        <v>-20998169</v>
      </c>
      <c r="K10" s="27">
        <f>+Bilanca!K83</f>
        <v>6534758</v>
      </c>
    </row>
    <row r="11" spans="1:12">
      <c r="A11" s="313" t="s">
        <v>290</v>
      </c>
      <c r="B11" s="314"/>
      <c r="C11" s="314"/>
      <c r="D11" s="314"/>
      <c r="E11" s="314"/>
      <c r="F11" s="314"/>
      <c r="G11" s="314"/>
      <c r="H11" s="314"/>
      <c r="I11" s="25">
        <v>6</v>
      </c>
      <c r="J11" s="27">
        <f>+Bilanca!J79</f>
        <v>3158188</v>
      </c>
      <c r="K11" s="27">
        <f>+Bilanca!K79</f>
        <v>3158188</v>
      </c>
    </row>
    <row r="12" spans="1:12">
      <c r="A12" s="313" t="s">
        <v>291</v>
      </c>
      <c r="B12" s="314"/>
      <c r="C12" s="314"/>
      <c r="D12" s="314"/>
      <c r="E12" s="314"/>
      <c r="F12" s="314"/>
      <c r="G12" s="314"/>
      <c r="H12" s="314"/>
      <c r="I12" s="25">
        <v>7</v>
      </c>
      <c r="J12" s="27"/>
      <c r="K12" s="27"/>
    </row>
    <row r="13" spans="1:12">
      <c r="A13" s="313" t="s">
        <v>292</v>
      </c>
      <c r="B13" s="314"/>
      <c r="C13" s="314"/>
      <c r="D13" s="314"/>
      <c r="E13" s="314"/>
      <c r="F13" s="314"/>
      <c r="G13" s="314"/>
      <c r="H13" s="314"/>
      <c r="I13" s="25">
        <v>8</v>
      </c>
      <c r="J13" s="27"/>
      <c r="K13" s="27"/>
    </row>
    <row r="14" spans="1:12">
      <c r="A14" s="313" t="s">
        <v>293</v>
      </c>
      <c r="B14" s="314"/>
      <c r="C14" s="314"/>
      <c r="D14" s="314"/>
      <c r="E14" s="314"/>
      <c r="F14" s="314"/>
      <c r="G14" s="314"/>
      <c r="H14" s="314"/>
      <c r="I14" s="25">
        <v>9</v>
      </c>
      <c r="J14" s="27"/>
      <c r="K14" s="27"/>
    </row>
    <row r="15" spans="1:12">
      <c r="A15" s="315" t="s">
        <v>294</v>
      </c>
      <c r="B15" s="316"/>
      <c r="C15" s="316"/>
      <c r="D15" s="316"/>
      <c r="E15" s="316"/>
      <c r="F15" s="316"/>
      <c r="G15" s="316"/>
      <c r="H15" s="316"/>
      <c r="I15" s="25">
        <v>10</v>
      </c>
      <c r="J15" s="57">
        <f>SUM(J6:J14)</f>
        <v>196295878</v>
      </c>
      <c r="K15" s="57">
        <f>SUM(K6:K14)</f>
        <v>202830636</v>
      </c>
    </row>
    <row r="16" spans="1:12">
      <c r="A16" s="313" t="s">
        <v>295</v>
      </c>
      <c r="B16" s="314"/>
      <c r="C16" s="314"/>
      <c r="D16" s="314"/>
      <c r="E16" s="314"/>
      <c r="F16" s="314"/>
      <c r="G16" s="314"/>
      <c r="H16" s="314"/>
      <c r="I16" s="25">
        <v>11</v>
      </c>
      <c r="J16" s="27"/>
      <c r="K16" s="7"/>
    </row>
    <row r="17" spans="1:11">
      <c r="A17" s="313" t="s">
        <v>296</v>
      </c>
      <c r="B17" s="314"/>
      <c r="C17" s="314"/>
      <c r="D17" s="314"/>
      <c r="E17" s="314"/>
      <c r="F17" s="314"/>
      <c r="G17" s="314"/>
      <c r="H17" s="314"/>
      <c r="I17" s="25">
        <v>12</v>
      </c>
      <c r="J17" s="27"/>
      <c r="K17" s="27"/>
    </row>
    <row r="18" spans="1:11">
      <c r="A18" s="313" t="s">
        <v>297</v>
      </c>
      <c r="B18" s="314"/>
      <c r="C18" s="314"/>
      <c r="D18" s="314"/>
      <c r="E18" s="314"/>
      <c r="F18" s="314"/>
      <c r="G18" s="314"/>
      <c r="H18" s="314"/>
      <c r="I18" s="25">
        <v>13</v>
      </c>
      <c r="J18" s="27"/>
      <c r="K18" s="27"/>
    </row>
    <row r="19" spans="1:11">
      <c r="A19" s="313" t="s">
        <v>298</v>
      </c>
      <c r="B19" s="314"/>
      <c r="C19" s="314"/>
      <c r="D19" s="314"/>
      <c r="E19" s="314"/>
      <c r="F19" s="314"/>
      <c r="G19" s="314"/>
      <c r="H19" s="314"/>
      <c r="I19" s="25">
        <v>14</v>
      </c>
      <c r="J19" s="27"/>
      <c r="K19" s="27"/>
    </row>
    <row r="20" spans="1:11">
      <c r="A20" s="313" t="s">
        <v>299</v>
      </c>
      <c r="B20" s="314"/>
      <c r="C20" s="314"/>
      <c r="D20" s="314"/>
      <c r="E20" s="314"/>
      <c r="F20" s="314"/>
      <c r="G20" s="314"/>
      <c r="H20" s="314"/>
      <c r="I20" s="25">
        <v>15</v>
      </c>
      <c r="J20" s="27"/>
      <c r="K20" s="27"/>
    </row>
    <row r="21" spans="1:11">
      <c r="A21" s="313" t="s">
        <v>300</v>
      </c>
      <c r="B21" s="314"/>
      <c r="C21" s="314"/>
      <c r="D21" s="314"/>
      <c r="E21" s="314"/>
      <c r="F21" s="314"/>
      <c r="G21" s="314"/>
      <c r="H21" s="314"/>
      <c r="I21" s="25">
        <v>16</v>
      </c>
      <c r="J21" s="27"/>
      <c r="K21" s="27"/>
    </row>
    <row r="22" spans="1:11">
      <c r="A22" s="315" t="s">
        <v>301</v>
      </c>
      <c r="B22" s="316"/>
      <c r="C22" s="316"/>
      <c r="D22" s="316"/>
      <c r="E22" s="316"/>
      <c r="F22" s="316"/>
      <c r="G22" s="316"/>
      <c r="H22" s="316"/>
      <c r="I22" s="25">
        <v>17</v>
      </c>
      <c r="J22" s="58">
        <f>SUM(J16:J21)</f>
        <v>0</v>
      </c>
      <c r="K22" s="58">
        <f>SUM(K16:K21)</f>
        <v>0</v>
      </c>
    </row>
    <row r="23" spans="1:11">
      <c r="A23" s="317"/>
      <c r="B23" s="318"/>
      <c r="C23" s="318"/>
      <c r="D23" s="318"/>
      <c r="E23" s="318"/>
      <c r="F23" s="318"/>
      <c r="G23" s="318"/>
      <c r="H23" s="318"/>
      <c r="I23" s="319"/>
      <c r="J23" s="319"/>
      <c r="K23" s="320"/>
    </row>
    <row r="24" spans="1:11">
      <c r="A24" s="305" t="s">
        <v>302</v>
      </c>
      <c r="B24" s="306"/>
      <c r="C24" s="306"/>
      <c r="D24" s="306"/>
      <c r="E24" s="306"/>
      <c r="F24" s="306"/>
      <c r="G24" s="306"/>
      <c r="H24" s="306"/>
      <c r="I24" s="28">
        <v>18</v>
      </c>
      <c r="J24" s="26"/>
      <c r="K24" s="26"/>
    </row>
    <row r="25" spans="1:11" ht="17.25" customHeight="1">
      <c r="A25" s="307" t="s">
        <v>303</v>
      </c>
      <c r="B25" s="308"/>
      <c r="C25" s="308"/>
      <c r="D25" s="308"/>
      <c r="E25" s="308"/>
      <c r="F25" s="308"/>
      <c r="G25" s="308"/>
      <c r="H25" s="308"/>
      <c r="I25" s="29">
        <v>19</v>
      </c>
      <c r="J25" s="58"/>
      <c r="K25" s="58"/>
    </row>
    <row r="26" spans="1:11" ht="30" customHeight="1">
      <c r="A26" s="309" t="s">
        <v>304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</row>
    <row r="29" spans="1:11">
      <c r="J29" s="140"/>
      <c r="K29" s="140"/>
    </row>
  </sheetData>
  <protectedRanges>
    <protectedRange sqref="E2" name="Range1_1"/>
    <protectedRange sqref="G2:H2" name="Range1"/>
  </protectedRanges>
  <mergeCells count="27">
    <mergeCell ref="A12:H12"/>
    <mergeCell ref="A13:H13"/>
    <mergeCell ref="A14:H14"/>
    <mergeCell ref="A15:H15"/>
    <mergeCell ref="C2:D2"/>
    <mergeCell ref="G2:H2"/>
    <mergeCell ref="A3:H3"/>
    <mergeCell ref="A5:H5"/>
    <mergeCell ref="A6:H6"/>
    <mergeCell ref="A7:H7"/>
    <mergeCell ref="A4:H4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B5:P52"/>
  <sheetViews>
    <sheetView topLeftCell="A16" workbookViewId="0">
      <selection activeCell="K7" sqref="K7"/>
    </sheetView>
  </sheetViews>
  <sheetFormatPr defaultRowHeight="13.2"/>
  <cols>
    <col min="1" max="1" width="5.6640625" customWidth="1"/>
    <col min="9" max="9" width="9.109375" customWidth="1"/>
    <col min="10" max="10" width="46.6640625" customWidth="1"/>
    <col min="15" max="15" width="12.6640625" bestFit="1" customWidth="1"/>
    <col min="16" max="16" width="13.88671875" bestFit="1" customWidth="1"/>
  </cols>
  <sheetData>
    <row r="5" spans="2:10" ht="13.8">
      <c r="B5" s="72"/>
    </row>
    <row r="7" spans="2:10" ht="13.8">
      <c r="B7" s="74"/>
    </row>
    <row r="8" spans="2:10" ht="13.8">
      <c r="B8" s="74"/>
    </row>
    <row r="9" spans="2:10" ht="13.8">
      <c r="B9" s="74"/>
    </row>
    <row r="10" spans="2:10" ht="15.6">
      <c r="B10" s="329" t="s">
        <v>347</v>
      </c>
      <c r="C10" s="329"/>
      <c r="D10" s="329"/>
      <c r="E10" s="329"/>
      <c r="F10" s="329"/>
      <c r="G10" s="329"/>
      <c r="H10" s="329"/>
      <c r="I10" s="329"/>
      <c r="J10" s="329"/>
    </row>
    <row r="11" spans="2:10" ht="15.6">
      <c r="B11" s="329" t="s">
        <v>394</v>
      </c>
      <c r="C11" s="329"/>
      <c r="D11" s="329"/>
      <c r="E11" s="329"/>
      <c r="F11" s="329"/>
      <c r="G11" s="329"/>
      <c r="H11" s="329"/>
      <c r="I11" s="329"/>
      <c r="J11" s="329"/>
    </row>
    <row r="12" spans="2:10" ht="15.6">
      <c r="B12" s="329" t="s">
        <v>409</v>
      </c>
      <c r="C12" s="329"/>
      <c r="D12" s="329"/>
      <c r="E12" s="329"/>
      <c r="F12" s="329"/>
      <c r="G12" s="329"/>
      <c r="H12" s="329"/>
      <c r="I12" s="329"/>
      <c r="J12" s="329"/>
    </row>
    <row r="13" spans="2:10" ht="15.6">
      <c r="B13" s="105"/>
      <c r="C13" s="105"/>
      <c r="D13" s="105"/>
      <c r="E13" s="105"/>
      <c r="F13" s="105"/>
      <c r="G13" s="105"/>
      <c r="H13" s="105"/>
      <c r="I13" s="105"/>
      <c r="J13" s="105"/>
    </row>
    <row r="14" spans="2:10" ht="15.6">
      <c r="B14" s="77" t="s">
        <v>348</v>
      </c>
    </row>
    <row r="15" spans="2:10" ht="13.8">
      <c r="B15" s="82"/>
    </row>
    <row r="16" spans="2:10" ht="15.6">
      <c r="B16" s="77" t="s">
        <v>349</v>
      </c>
    </row>
    <row r="17" spans="2:10" ht="15.6">
      <c r="B17" s="79" t="s">
        <v>350</v>
      </c>
    </row>
    <row r="18" spans="2:10" ht="15.6">
      <c r="B18" s="79"/>
      <c r="C18" s="79"/>
      <c r="D18" s="79"/>
      <c r="E18" s="79"/>
      <c r="F18" s="79"/>
      <c r="G18" s="79"/>
      <c r="H18" s="79"/>
      <c r="I18" s="79"/>
      <c r="J18" s="79"/>
    </row>
    <row r="19" spans="2:10" ht="15.6">
      <c r="B19" s="77" t="s">
        <v>351</v>
      </c>
    </row>
    <row r="20" spans="2:10" ht="15.6">
      <c r="B20" s="77" t="s">
        <v>417</v>
      </c>
    </row>
    <row r="21" spans="2:10" ht="15.6">
      <c r="B21" s="79"/>
      <c r="C21" s="79"/>
      <c r="D21" s="79"/>
      <c r="E21" s="79"/>
      <c r="F21" s="79"/>
      <c r="G21" s="79"/>
      <c r="H21" s="79"/>
      <c r="I21" s="79"/>
      <c r="J21" s="79"/>
    </row>
    <row r="22" spans="2:10" ht="15.6">
      <c r="B22" s="77" t="s">
        <v>352</v>
      </c>
    </row>
    <row r="23" spans="2:10" ht="15.6">
      <c r="B23" s="77" t="s">
        <v>353</v>
      </c>
    </row>
    <row r="24" spans="2:10" ht="15.6">
      <c r="B24" s="79"/>
      <c r="C24" s="79"/>
      <c r="D24" s="79"/>
      <c r="E24" s="79"/>
      <c r="F24" s="79"/>
      <c r="G24" s="79"/>
      <c r="H24" s="79"/>
      <c r="I24" s="79"/>
      <c r="J24" s="79"/>
    </row>
    <row r="25" spans="2:10" ht="15.6">
      <c r="B25" s="77" t="s">
        <v>354</v>
      </c>
    </row>
    <row r="26" spans="2:10" ht="15.6">
      <c r="B26" s="77" t="s">
        <v>355</v>
      </c>
    </row>
    <row r="27" spans="2:10" ht="15.6">
      <c r="B27" s="77" t="s">
        <v>395</v>
      </c>
    </row>
    <row r="28" spans="2:10" ht="15.6">
      <c r="B28" s="79"/>
    </row>
    <row r="29" spans="2:10" ht="15.6">
      <c r="B29" s="77" t="s">
        <v>356</v>
      </c>
    </row>
    <row r="30" spans="2:10" ht="15.6">
      <c r="B30" s="93" t="s">
        <v>396</v>
      </c>
    </row>
    <row r="31" spans="2:10" ht="15.6">
      <c r="B31" s="93" t="s">
        <v>419</v>
      </c>
    </row>
    <row r="32" spans="2:10" ht="15.6">
      <c r="B32" s="79"/>
    </row>
    <row r="33" spans="2:16" ht="15.6">
      <c r="B33" s="77" t="s">
        <v>357</v>
      </c>
    </row>
    <row r="34" spans="2:16" ht="15.6">
      <c r="B34" s="93" t="s">
        <v>421</v>
      </c>
    </row>
    <row r="35" spans="2:16" ht="15.6">
      <c r="B35" s="94" t="s">
        <v>422</v>
      </c>
    </row>
    <row r="36" spans="2:16" ht="15.6">
      <c r="B36" s="79"/>
    </row>
    <row r="37" spans="2:16" ht="15.6">
      <c r="B37" s="77" t="s">
        <v>358</v>
      </c>
    </row>
    <row r="38" spans="2:16" ht="15.6">
      <c r="B38" s="93" t="s">
        <v>423</v>
      </c>
    </row>
    <row r="39" spans="2:16" ht="15.6">
      <c r="B39" s="79" t="s">
        <v>420</v>
      </c>
      <c r="O39" s="102"/>
      <c r="P39" s="102"/>
    </row>
    <row r="40" spans="2:16" ht="15.6">
      <c r="B40" s="79"/>
    </row>
    <row r="41" spans="2:16" ht="15.6">
      <c r="B41" s="77" t="s">
        <v>359</v>
      </c>
    </row>
    <row r="42" spans="2:16" ht="15.6">
      <c r="B42" s="79" t="s">
        <v>360</v>
      </c>
    </row>
    <row r="43" spans="2:16" ht="15.6">
      <c r="B43" s="79"/>
    </row>
    <row r="44" spans="2:16" ht="15.6">
      <c r="B44" s="77" t="s">
        <v>361</v>
      </c>
    </row>
    <row r="45" spans="2:16" ht="15.6">
      <c r="B45" s="79" t="s">
        <v>362</v>
      </c>
    </row>
    <row r="46" spans="2:16" ht="15.6">
      <c r="B46" s="79"/>
    </row>
    <row r="47" spans="2:16" ht="15.6">
      <c r="B47" s="77" t="s">
        <v>363</v>
      </c>
    </row>
    <row r="48" spans="2:16" ht="15.6">
      <c r="B48" s="79" t="s">
        <v>364</v>
      </c>
    </row>
    <row r="49" spans="2:2" ht="15.6">
      <c r="B49" s="79"/>
    </row>
    <row r="50" spans="2:2" ht="15.6">
      <c r="B50" s="79"/>
    </row>
    <row r="51" spans="2:2" ht="15.6">
      <c r="B51" s="79" t="s">
        <v>418</v>
      </c>
    </row>
    <row r="52" spans="2:2" ht="15.6">
      <c r="B52" s="77"/>
    </row>
  </sheetData>
  <mergeCells count="3">
    <mergeCell ref="B10:J10"/>
    <mergeCell ref="B11:J11"/>
    <mergeCell ref="B12:J12"/>
  </mergeCells>
  <pageMargins left="0.23622047244094491" right="0.19685039370078741" top="0.74803149606299213" bottom="0.74803149606299213" header="0.31496062992125984" footer="0.31496062992125984"/>
  <pageSetup paperSize="9"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>
      <selection activeCell="M30" sqref="M30"/>
    </sheetView>
  </sheetViews>
  <sheetFormatPr defaultRowHeight="13.2"/>
  <sheetData>
    <row r="1" spans="1:10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5.6">
      <c r="A2" s="330" t="s">
        <v>280</v>
      </c>
      <c r="B2" s="330"/>
      <c r="C2" s="330"/>
      <c r="D2" s="330"/>
      <c r="E2" s="330"/>
      <c r="F2" s="330"/>
      <c r="G2" s="330"/>
      <c r="H2" s="330"/>
      <c r="I2" s="330"/>
      <c r="J2" s="330"/>
    </row>
    <row r="3" spans="1:10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2.75" customHeight="1">
      <c r="A4" s="331" t="s">
        <v>316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0" ht="12.7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</row>
    <row r="6" spans="1:10" ht="12.75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</row>
    <row r="7" spans="1:10" ht="12.75" customHeight="1">
      <c r="A7" s="331"/>
      <c r="B7" s="331"/>
      <c r="C7" s="331"/>
      <c r="D7" s="331"/>
      <c r="E7" s="331"/>
      <c r="F7" s="331"/>
      <c r="G7" s="331"/>
      <c r="H7" s="331"/>
      <c r="I7" s="331"/>
      <c r="J7" s="331"/>
    </row>
    <row r="8" spans="1:10" ht="12.7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</row>
    <row r="9" spans="1:10" ht="12.75" customHeight="1">
      <c r="A9" s="331"/>
      <c r="B9" s="331"/>
      <c r="C9" s="331"/>
      <c r="D9" s="331"/>
      <c r="E9" s="331"/>
      <c r="F9" s="331"/>
      <c r="G9" s="331"/>
      <c r="H9" s="331"/>
      <c r="I9" s="331"/>
      <c r="J9" s="331"/>
    </row>
    <row r="10" spans="1:10" ht="12.75" customHeight="1">
      <c r="A10" s="331"/>
      <c r="B10" s="331"/>
      <c r="C10" s="331"/>
      <c r="D10" s="331"/>
      <c r="E10" s="331"/>
      <c r="F10" s="331"/>
      <c r="G10" s="331"/>
      <c r="H10" s="331"/>
      <c r="I10" s="331"/>
      <c r="J10" s="331"/>
    </row>
    <row r="11" spans="1:10">
      <c r="A11" s="332"/>
      <c r="B11" s="332"/>
      <c r="C11" s="332"/>
      <c r="D11" s="332"/>
      <c r="E11" s="332"/>
      <c r="F11" s="332"/>
      <c r="G11" s="332"/>
      <c r="H11" s="332"/>
      <c r="I11" s="332"/>
      <c r="J11" s="332"/>
    </row>
    <row r="12" spans="1:10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5">
      <c r="A26" s="21"/>
      <c r="B26" s="21"/>
      <c r="C26" s="21"/>
      <c r="D26" s="21"/>
      <c r="E26" s="21"/>
      <c r="F26" s="21"/>
      <c r="G26" s="21"/>
      <c r="H26" s="21"/>
      <c r="I26" s="22"/>
      <c r="J26" s="21"/>
    </row>
    <row r="27" spans="1:10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>
      <c r="A28" s="21"/>
      <c r="B28" s="21"/>
      <c r="C28" s="21"/>
      <c r="D28" s="21"/>
      <c r="E28" s="21"/>
      <c r="F28" s="21"/>
      <c r="G28" s="21"/>
      <c r="H28" s="21"/>
      <c r="I28" s="21"/>
      <c r="J28" s="21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Naslov</vt:lpstr>
      <vt:lpstr>OPĆI PODACI</vt:lpstr>
      <vt:lpstr>Bilanca</vt:lpstr>
      <vt:lpstr>RDG</vt:lpstr>
      <vt:lpstr>NT_I</vt:lpstr>
      <vt:lpstr>NT_D</vt:lpstr>
      <vt:lpstr>PK</vt:lpstr>
      <vt:lpstr>Bilješke</vt:lpstr>
      <vt:lpstr>Bilješke1</vt:lpstr>
      <vt:lpstr>Međuizvještaj</vt:lpstr>
      <vt:lpstr>Izjava</vt:lpstr>
      <vt:lpstr>Priopćenje</vt:lpstr>
      <vt:lpstr>Bilješke!Print_Area</vt:lpstr>
      <vt:lpstr>Bilješke1!Print_Area</vt:lpstr>
      <vt:lpstr>Izjava!Print_Area</vt:lpstr>
      <vt:lpstr>Međuizvještaj!Print_Area</vt:lpstr>
      <vt:lpstr>NT_I!Print_Area</vt:lpstr>
      <vt:lpstr>'OPĆI PODACI'!Print_Area</vt:lpstr>
      <vt:lpstr>PK!Print_Area</vt:lpstr>
      <vt:lpstr>Priopćenje!Print_Area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Jagoda Šćepanović</cp:lastModifiedBy>
  <cp:lastPrinted>2019-03-01T09:33:43Z</cp:lastPrinted>
  <dcterms:created xsi:type="dcterms:W3CDTF">2008-10-17T11:51:54Z</dcterms:created>
  <dcterms:modified xsi:type="dcterms:W3CDTF">2019-03-01T09:57:08Z</dcterms:modified>
</cp:coreProperties>
</file>